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5880" windowWidth="12690" windowHeight="20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'Tabelle1'!$R$8:$AA$31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P13" authorId="0">
      <text>
        <r>
          <rPr>
            <sz val="12"/>
            <rFont val="Tahoma"/>
            <family val="2"/>
          </rPr>
          <t>Werte für zertifizierte Fenster s. Anleitung.</t>
        </r>
      </text>
    </comment>
    <comment ref="Q13" authorId="0">
      <text>
        <r>
          <rPr>
            <sz val="12"/>
            <rFont val="Tahoma"/>
            <family val="2"/>
          </rPr>
          <t>Werte für zertifizierte Fenster s. Anleitung.</t>
        </r>
      </text>
    </comment>
  </commentList>
</comments>
</file>

<file path=xl/sharedStrings.xml><?xml version="1.0" encoding="utf-8"?>
<sst xmlns="http://schemas.openxmlformats.org/spreadsheetml/2006/main" count="101" uniqueCount="85">
  <si>
    <t>Berechnung incl.  Anschlußfuge möglich</t>
  </si>
  <si>
    <t>Rohbaumaße Fenster</t>
  </si>
  <si>
    <t>U-Werte</t>
  </si>
  <si>
    <t>Rahmenmaße</t>
  </si>
  <si>
    <t>Einbau</t>
  </si>
  <si>
    <t>Ergebnisse</t>
  </si>
  <si>
    <t>An-zahl</t>
  </si>
  <si>
    <t>Bezeichnung</t>
  </si>
  <si>
    <t>Breite</t>
  </si>
  <si>
    <t>Höhe</t>
  </si>
  <si>
    <t>Vergla-sung</t>
  </si>
  <si>
    <t>links
1/0</t>
  </si>
  <si>
    <t>rechts
1/0</t>
  </si>
  <si>
    <t>oben
1/0</t>
  </si>
  <si>
    <t>unten
1/0</t>
  </si>
  <si>
    <t>Glas</t>
  </si>
  <si>
    <t>Rahmen</t>
  </si>
  <si>
    <t>Fenster-fläche</t>
  </si>
  <si>
    <t>Vergla-sungs-fläche</t>
  </si>
  <si>
    <t>U-Wert
Fenster</t>
  </si>
  <si>
    <t>m</t>
  </si>
  <si>
    <t>W/(mK)</t>
  </si>
  <si>
    <t>%</t>
  </si>
  <si>
    <t>Werte:</t>
  </si>
  <si>
    <t>Rahmen Kiefer</t>
  </si>
  <si>
    <t>Rahmen Hartholz</t>
  </si>
  <si>
    <t>Psi mit Alu-Randverbund</t>
  </si>
  <si>
    <t>Psi mit Edelstahlverbund</t>
  </si>
  <si>
    <t>Summe:</t>
  </si>
  <si>
    <t>Die Angaben der Werte müssen geprüft werden!!</t>
  </si>
  <si>
    <r>
      <t>Fenster U</t>
    </r>
    <r>
      <rPr>
        <vertAlign val="subscript"/>
        <sz val="20"/>
        <rFont val="Arial"/>
        <family val="2"/>
      </rPr>
      <t>w</t>
    </r>
    <r>
      <rPr>
        <sz val="20"/>
        <rFont val="Arial"/>
        <family val="2"/>
      </rPr>
      <t>-Werte</t>
    </r>
  </si>
  <si>
    <t>1,8 / 1,5</t>
  </si>
  <si>
    <t>U-Wert - Berechnung</t>
  </si>
  <si>
    <t>eintragen:</t>
  </si>
  <si>
    <t>Psi mit Kunststoffrandverbund</t>
  </si>
  <si>
    <t>Ug(WqmK)</t>
  </si>
  <si>
    <t>Uf(WqmK)</t>
  </si>
  <si>
    <t>1,0</t>
  </si>
  <si>
    <t xml:space="preserve">     Daten     bitte       eintragen:</t>
  </si>
  <si>
    <t>Wärme-Gläser  für Typ BS:</t>
  </si>
  <si>
    <t>Ug-Wert</t>
  </si>
  <si>
    <t xml:space="preserve"> (WqmK)</t>
  </si>
  <si>
    <t>g-Wert-%</t>
  </si>
  <si>
    <t>Maße</t>
  </si>
  <si>
    <r>
      <t>nach DIN EN ISO 10077/1 1,8 U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nach Berechnung des "ift" für IV 68 1,5U</t>
    </r>
    <r>
      <rPr>
        <vertAlign val="subscript"/>
        <sz val="8"/>
        <rFont val="Arial"/>
        <family val="2"/>
      </rPr>
      <t xml:space="preserve">f  </t>
    </r>
  </si>
  <si>
    <t>Anzahl</t>
  </si>
  <si>
    <t>Uf</t>
  </si>
  <si>
    <t>Glasan-teil je Fenster</t>
  </si>
  <si>
    <t>Ug</t>
  </si>
  <si>
    <r>
      <t xml:space="preserve"> </t>
    </r>
    <r>
      <rPr>
        <b/>
        <sz val="12"/>
        <rFont val="Symbol"/>
        <family val="1"/>
      </rPr>
      <t>Y</t>
    </r>
  </si>
  <si>
    <t>Werte nach EN ISO 10077-1-2:</t>
  </si>
  <si>
    <t>Glasrand</t>
  </si>
  <si>
    <t>Glas:</t>
  </si>
  <si>
    <t>alle Werte sind von uns mit bestem Wissen und Sorgfalt ermittelt worden, wir übernehmen jedoch dafür keine Gewähr</t>
  </si>
  <si>
    <t>Gesamt links u. rechts</t>
  </si>
  <si>
    <t>Gesamt mittig horizontal</t>
  </si>
  <si>
    <t>Gesamt oben u. unten</t>
  </si>
  <si>
    <t>Gesamt mittig vertikal</t>
  </si>
  <si>
    <t>4-10-4-10-4 Krypton</t>
  </si>
  <si>
    <t>4-12-4-12-4 - Krypton</t>
  </si>
  <si>
    <t>4-12-4-12-4 - Argon</t>
  </si>
  <si>
    <t>(bei glasteilenden Sprossen muß jede Scheibe einzeln gerechnet werden, Abstandhalter aus Kunstttoff verringern den Dämmwert nicht)</t>
  </si>
  <si>
    <t>Y-Werte</t>
  </si>
  <si>
    <r>
      <t xml:space="preserve"> Y</t>
    </r>
    <r>
      <rPr>
        <b/>
        <vertAlign val="subscript"/>
        <sz val="12"/>
        <rFont val="Arial"/>
        <family val="2"/>
      </rPr>
      <t>Glasrand</t>
    </r>
  </si>
  <si>
    <r>
      <t xml:space="preserve"> Y</t>
    </r>
    <r>
      <rPr>
        <b/>
        <vertAlign val="subscript"/>
        <sz val="12"/>
        <rFont val="Arial"/>
        <family val="2"/>
      </rPr>
      <t>Einbau</t>
    </r>
  </si>
  <si>
    <r>
      <t>m</t>
    </r>
    <r>
      <rPr>
        <vertAlign val="superscript"/>
        <sz val="12"/>
        <rFont val="Arial"/>
        <family val="2"/>
      </rPr>
      <t>2</t>
    </r>
  </si>
  <si>
    <r>
      <t>W/(m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K)</t>
    </r>
  </si>
  <si>
    <t>diese Daten dürfen nicht kopiert und an Dritte weitergegeben werden!</t>
  </si>
  <si>
    <t xml:space="preserve"> </t>
  </si>
  <si>
    <t>Beispiele:</t>
  </si>
  <si>
    <t>Pos.</t>
  </si>
  <si>
    <t>Erläuterung:</t>
  </si>
  <si>
    <t>VB,1,1;  Kiefer, 1-flg.</t>
  </si>
  <si>
    <t>IV68 1,2; Kiefer, 2-flg. m. Stulp</t>
  </si>
  <si>
    <t>IV68 1,1; Kiefer, 1-flg., Kante warm</t>
  </si>
  <si>
    <t>IV68 0,7; Kiefer, 1-flg., Kante warm</t>
  </si>
  <si>
    <t>4-10-4-10-4 - Argon</t>
  </si>
  <si>
    <t>4-16-4 - Argon</t>
  </si>
  <si>
    <r>
      <t xml:space="preserve">Holz-Alu-Warmfenster - </t>
    </r>
    <r>
      <rPr>
        <b/>
        <sz val="12"/>
        <color indexed="12"/>
        <rFont val="Arial"/>
        <family val="2"/>
      </rPr>
      <t>Standard</t>
    </r>
  </si>
  <si>
    <r>
      <t xml:space="preserve">IV68 1,2; Kiefer, 1-flg. - </t>
    </r>
    <r>
      <rPr>
        <b/>
        <sz val="12"/>
        <color indexed="12"/>
        <rFont val="Arial"/>
        <family val="2"/>
      </rPr>
      <t>Standard</t>
    </r>
  </si>
  <si>
    <t>4-15-4 - Argon, 2 x beschichtet</t>
  </si>
  <si>
    <t>Holz-Alu-Warmfenster-unter 0,8</t>
  </si>
  <si>
    <t>Passivhausfenster</t>
  </si>
  <si>
    <t>fachgerechte Montage - Y = 0,05,  bei überdämmten Rahmen 0,01</t>
  </si>
  <si>
    <t xml:space="preserve">BV: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</si>
</sst>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[$-407]dddd\,\ d\.\ mmmm\ yyyy"/>
  </numFmts>
  <fonts count="22"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2"/>
      <color indexed="8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vertAlign val="subscript"/>
      <sz val="8"/>
      <name val="Arial"/>
      <family val="2"/>
    </font>
    <font>
      <vertAlign val="subscript"/>
      <sz val="20"/>
      <name val="Arial"/>
      <family val="2"/>
    </font>
    <font>
      <b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/>
      <right style="hair"/>
      <top style="hair"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9" fillId="2" borderId="2" xfId="18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left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/>
    </xf>
    <xf numFmtId="0" fontId="11" fillId="0" borderId="0" xfId="0" applyNumberFormat="1" applyFont="1" applyAlignment="1" applyProtection="1">
      <alignment/>
      <protection/>
    </xf>
    <xf numFmtId="172" fontId="15" fillId="0" borderId="1" xfId="18" applyNumberFormat="1" applyFont="1" applyFill="1" applyBorder="1" applyAlignment="1" applyProtection="1">
      <alignment horizontal="left" vertical="center"/>
      <protection/>
    </xf>
    <xf numFmtId="172" fontId="15" fillId="3" borderId="1" xfId="18" applyNumberFormat="1" applyFont="1" applyFill="1" applyBorder="1" applyAlignment="1" applyProtection="1">
      <alignment horizontal="left" vertical="center"/>
      <protection/>
    </xf>
    <xf numFmtId="2" fontId="15" fillId="3" borderId="1" xfId="18" applyNumberFormat="1" applyFont="1" applyFill="1" applyBorder="1" applyAlignment="1" applyProtection="1">
      <alignment horizontal="left" vertical="center"/>
      <protection/>
    </xf>
    <xf numFmtId="2" fontId="15" fillId="3" borderId="2" xfId="18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>
      <alignment/>
    </xf>
    <xf numFmtId="172" fontId="15" fillId="0" borderId="0" xfId="18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Border="1" applyAlignment="1" applyProtection="1">
      <alignment horizontal="centerContinuous" vertical="center" wrapText="1"/>
      <protection/>
    </xf>
    <xf numFmtId="0" fontId="11" fillId="0" borderId="4" xfId="0" applyNumberFormat="1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 wrapText="1"/>
      <protection/>
    </xf>
    <xf numFmtId="0" fontId="11" fillId="0" borderId="4" xfId="0" applyFont="1" applyBorder="1" applyAlignment="1" applyProtection="1">
      <alignment horizontal="centerContinuous" vertical="center"/>
      <protection/>
    </xf>
    <xf numFmtId="0" fontId="11" fillId="0" borderId="5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6" xfId="0" applyNumberFormat="1" applyFont="1" applyBorder="1" applyAlignment="1" applyProtection="1">
      <alignment horizontal="centerContinuous" vertical="center"/>
      <protection/>
    </xf>
    <xf numFmtId="0" fontId="11" fillId="0" borderId="7" xfId="0" applyNumberFormat="1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centerContinuous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NumberFormat="1" applyFont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3" xfId="0" applyNumberFormat="1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left" vertical="center"/>
      <protection/>
    </xf>
    <xf numFmtId="0" fontId="4" fillId="0" borderId="3" xfId="0" applyNumberFormat="1" applyFont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7" fillId="2" borderId="8" xfId="19" applyNumberFormat="1" applyFont="1" applyFill="1" applyBorder="1" applyAlignment="1" applyProtection="1">
      <alignment horizontal="center" vertical="center"/>
      <protection locked="0"/>
    </xf>
    <xf numFmtId="173" fontId="17" fillId="2" borderId="8" xfId="19" applyNumberFormat="1" applyFont="1" applyFill="1" applyBorder="1" applyAlignment="1" applyProtection="1">
      <alignment horizontal="center" vertical="center"/>
      <protection locked="0"/>
    </xf>
    <xf numFmtId="1" fontId="17" fillId="2" borderId="8" xfId="19" applyNumberFormat="1" applyFont="1" applyFill="1" applyBorder="1" applyAlignment="1" applyProtection="1">
      <alignment horizontal="center" vertical="center"/>
      <protection locked="0"/>
    </xf>
    <xf numFmtId="2" fontId="17" fillId="2" borderId="9" xfId="19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9" fillId="2" borderId="2" xfId="17" applyNumberFormat="1" applyFont="1" applyFill="1" applyBorder="1" applyAlignment="1" applyProtection="1">
      <alignment horizontal="center" vertical="center"/>
      <protection/>
    </xf>
    <xf numFmtId="2" fontId="9" fillId="2" borderId="11" xfId="17" applyNumberFormat="1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>
      <alignment/>
    </xf>
    <xf numFmtId="0" fontId="11" fillId="0" borderId="0" xfId="0" applyFont="1" applyBorder="1" applyAlignment="1" applyProtection="1">
      <alignment vertical="center"/>
      <protection/>
    </xf>
    <xf numFmtId="0" fontId="17" fillId="4" borderId="12" xfId="19" applyNumberFormat="1" applyFont="1" applyFill="1" applyBorder="1" applyAlignment="1" applyProtection="1">
      <alignment horizontal="center" vertical="center"/>
      <protection locked="0"/>
    </xf>
    <xf numFmtId="172" fontId="17" fillId="5" borderId="12" xfId="19" applyNumberFormat="1" applyFont="1" applyFill="1" applyBorder="1" applyAlignment="1" applyProtection="1">
      <alignment horizontal="left" vertical="center"/>
      <protection locked="0"/>
    </xf>
    <xf numFmtId="2" fontId="17" fillId="4" borderId="12" xfId="19" applyNumberFormat="1" applyFont="1" applyFill="1" applyBorder="1" applyAlignment="1" applyProtection="1">
      <alignment horizontal="center" vertical="center"/>
      <protection locked="0"/>
    </xf>
    <xf numFmtId="173" fontId="17" fillId="5" borderId="12" xfId="19" applyNumberFormat="1" applyFont="1" applyFill="1" applyBorder="1" applyAlignment="1" applyProtection="1">
      <alignment horizontal="center" vertical="center"/>
      <protection locked="0"/>
    </xf>
    <xf numFmtId="1" fontId="17" fillId="5" borderId="12" xfId="19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172" fontId="17" fillId="5" borderId="0" xfId="19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Alignment="1">
      <alignment/>
    </xf>
    <xf numFmtId="0" fontId="18" fillId="0" borderId="3" xfId="0" applyFont="1" applyBorder="1" applyAlignment="1" applyProtection="1">
      <alignment horizontal="center" vertical="center" wrapText="1"/>
      <protection/>
    </xf>
    <xf numFmtId="172" fontId="19" fillId="3" borderId="1" xfId="18" applyNumberFormat="1" applyFont="1" applyFill="1" applyBorder="1" applyAlignment="1" applyProtection="1">
      <alignment horizontal="left" vertical="center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172" fontId="9" fillId="0" borderId="1" xfId="18" applyNumberFormat="1" applyFont="1" applyFill="1" applyBorder="1" applyAlignment="1" applyProtection="1">
      <alignment horizontal="left" vertical="center"/>
      <protection/>
    </xf>
    <xf numFmtId="2" fontId="9" fillId="0" borderId="1" xfId="18" applyNumberFormat="1" applyFont="1" applyFill="1" applyBorder="1" applyAlignment="1" applyProtection="1">
      <alignment horizontal="center" vertical="center"/>
      <protection/>
    </xf>
    <xf numFmtId="172" fontId="9" fillId="0" borderId="1" xfId="18" applyNumberFormat="1" applyFont="1" applyFill="1" applyBorder="1" applyAlignment="1" applyProtection="1">
      <alignment horizontal="center" vertical="center"/>
      <protection/>
    </xf>
    <xf numFmtId="172" fontId="9" fillId="0" borderId="13" xfId="18" applyNumberFormat="1" applyFont="1" applyFill="1" applyBorder="1" applyAlignment="1" applyProtection="1">
      <alignment horizontal="left" vertical="center"/>
      <protection/>
    </xf>
    <xf numFmtId="2" fontId="9" fillId="0" borderId="13" xfId="18" applyNumberFormat="1" applyFont="1" applyFill="1" applyBorder="1" applyAlignment="1" applyProtection="1">
      <alignment horizontal="center" vertical="center"/>
      <protection/>
    </xf>
    <xf numFmtId="172" fontId="9" fillId="0" borderId="13" xfId="18" applyNumberFormat="1" applyFont="1" applyFill="1" applyBorder="1" applyAlignment="1" applyProtection="1">
      <alignment horizontal="center" vertical="center"/>
      <protection/>
    </xf>
    <xf numFmtId="172" fontId="15" fillId="2" borderId="12" xfId="19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2" fontId="17" fillId="5" borderId="12" xfId="19" applyNumberFormat="1" applyFont="1" applyFill="1" applyBorder="1" applyAlignment="1" applyProtection="1">
      <alignment horizontal="center" vertical="center"/>
      <protection locked="0"/>
    </xf>
    <xf numFmtId="172" fontId="9" fillId="2" borderId="1" xfId="17" applyNumberFormat="1" applyFont="1" applyFill="1" applyBorder="1" applyAlignment="1" applyProtection="1">
      <alignment horizontal="center" vertical="center"/>
      <protection/>
    </xf>
    <xf numFmtId="2" fontId="9" fillId="2" borderId="1" xfId="17" applyNumberFormat="1" applyFont="1" applyFill="1" applyBorder="1" applyAlignment="1" applyProtection="1">
      <alignment horizontal="center" vertical="center"/>
      <protection/>
    </xf>
    <xf numFmtId="2" fontId="15" fillId="2" borderId="1" xfId="17" applyNumberFormat="1" applyFont="1" applyFill="1" applyBorder="1" applyAlignment="1" applyProtection="1">
      <alignment horizontal="center" vertical="center"/>
      <protection/>
    </xf>
    <xf numFmtId="172" fontId="9" fillId="2" borderId="13" xfId="17" applyNumberFormat="1" applyFont="1" applyFill="1" applyBorder="1" applyAlignment="1" applyProtection="1">
      <alignment horizontal="center" vertical="center"/>
      <protection/>
    </xf>
    <xf numFmtId="2" fontId="9" fillId="2" borderId="13" xfId="17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/>
    </xf>
    <xf numFmtId="0" fontId="4" fillId="0" borderId="0" xfId="0" applyFont="1" applyAlignment="1">
      <alignment/>
    </xf>
    <xf numFmtId="0" fontId="20" fillId="4" borderId="12" xfId="19" applyNumberFormat="1" applyFont="1" applyFill="1" applyBorder="1" applyAlignment="1" applyProtection="1">
      <alignment horizontal="center" vertical="center"/>
      <protection locked="0"/>
    </xf>
    <xf numFmtId="172" fontId="20" fillId="5" borderId="12" xfId="19" applyNumberFormat="1" applyFont="1" applyFill="1" applyBorder="1" applyAlignment="1" applyProtection="1">
      <alignment horizontal="left" vertical="center"/>
      <protection locked="0"/>
    </xf>
    <xf numFmtId="2" fontId="20" fillId="4" borderId="12" xfId="19" applyNumberFormat="1" applyFont="1" applyFill="1" applyBorder="1" applyAlignment="1" applyProtection="1">
      <alignment horizontal="center" vertical="center"/>
      <protection locked="0"/>
    </xf>
    <xf numFmtId="173" fontId="20" fillId="5" borderId="12" xfId="19" applyNumberFormat="1" applyFont="1" applyFill="1" applyBorder="1" applyAlignment="1" applyProtection="1">
      <alignment horizontal="center" vertical="center"/>
      <protection locked="0"/>
    </xf>
    <xf numFmtId="1" fontId="20" fillId="5" borderId="12" xfId="19" applyNumberFormat="1" applyFont="1" applyFill="1" applyBorder="1" applyAlignment="1" applyProtection="1">
      <alignment horizontal="center" vertical="center"/>
      <protection locked="0"/>
    </xf>
    <xf numFmtId="2" fontId="20" fillId="5" borderId="12" xfId="19" applyNumberFormat="1" applyFont="1" applyFill="1" applyBorder="1" applyAlignment="1" applyProtection="1">
      <alignment horizontal="center" vertical="center"/>
      <protection locked="0"/>
    </xf>
    <xf numFmtId="0" fontId="15" fillId="0" borderId="1" xfId="18" applyNumberFormat="1" applyFont="1" applyFill="1" applyBorder="1" applyAlignment="1" applyProtection="1">
      <alignment horizontal="center" vertical="center"/>
      <protection/>
    </xf>
    <xf numFmtId="2" fontId="15" fillId="0" borderId="1" xfId="18" applyNumberFormat="1" applyFont="1" applyFill="1" applyBorder="1" applyAlignment="1" applyProtection="1">
      <alignment horizontal="center" vertical="center"/>
      <protection/>
    </xf>
    <xf numFmtId="172" fontId="15" fillId="0" borderId="1" xfId="18" applyNumberFormat="1" applyFont="1" applyFill="1" applyBorder="1" applyAlignment="1" applyProtection="1">
      <alignment horizontal="center" vertical="center"/>
      <protection/>
    </xf>
    <xf numFmtId="172" fontId="15" fillId="2" borderId="1" xfId="17" applyNumberFormat="1" applyFont="1" applyFill="1" applyBorder="1" applyAlignment="1" applyProtection="1">
      <alignment horizontal="center" vertical="center"/>
      <protection/>
    </xf>
    <xf numFmtId="2" fontId="9" fillId="2" borderId="15" xfId="17" applyNumberFormat="1" applyFont="1" applyFill="1" applyBorder="1" applyAlignment="1" applyProtection="1">
      <alignment horizontal="center" vertical="center"/>
      <protection/>
    </xf>
    <xf numFmtId="2" fontId="9" fillId="2" borderId="16" xfId="17" applyNumberFormat="1" applyFont="1" applyFill="1" applyBorder="1" applyAlignment="1" applyProtection="1">
      <alignment horizontal="center" vertical="center"/>
      <protection/>
    </xf>
    <xf numFmtId="173" fontId="9" fillId="3" borderId="2" xfId="17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horizontal="center" vertical="center"/>
      <protection/>
    </xf>
    <xf numFmtId="173" fontId="11" fillId="0" borderId="4" xfId="0" applyNumberFormat="1" applyFont="1" applyBorder="1" applyAlignment="1" applyProtection="1">
      <alignment horizontal="centerContinuous" vertical="center"/>
      <protection/>
    </xf>
    <xf numFmtId="173" fontId="4" fillId="3" borderId="3" xfId="0" applyNumberFormat="1" applyFont="1" applyFill="1" applyBorder="1" applyAlignment="1" applyProtection="1">
      <alignment horizontal="center" vertical="center" wrapText="1"/>
      <protection/>
    </xf>
    <xf numFmtId="173" fontId="11" fillId="3" borderId="3" xfId="0" applyNumberFormat="1" applyFont="1" applyFill="1" applyBorder="1" applyAlignment="1" applyProtection="1">
      <alignment horizontal="center" vertical="center"/>
      <protection/>
    </xf>
    <xf numFmtId="173" fontId="15" fillId="3" borderId="17" xfId="17" applyNumberFormat="1" applyFont="1" applyFill="1" applyBorder="1" applyAlignment="1" applyProtection="1">
      <alignment horizontal="center" vertical="center"/>
      <protection/>
    </xf>
    <xf numFmtId="173" fontId="15" fillId="3" borderId="18" xfId="17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Alignment="1">
      <alignment/>
    </xf>
    <xf numFmtId="173" fontId="11" fillId="0" borderId="0" xfId="0" applyNumberFormat="1" applyFont="1" applyAlignment="1">
      <alignment/>
    </xf>
    <xf numFmtId="173" fontId="9" fillId="3" borderId="19" xfId="17" applyNumberFormat="1" applyFont="1" applyFill="1" applyBorder="1" applyAlignment="1" applyProtection="1">
      <alignment horizontal="center" vertical="center"/>
      <protection/>
    </xf>
    <xf numFmtId="173" fontId="9" fillId="3" borderId="1" xfId="17" applyNumberFormat="1" applyFont="1" applyFill="1" applyBorder="1" applyAlignment="1" applyProtection="1">
      <alignment horizontal="center" vertical="center"/>
      <protection/>
    </xf>
    <xf numFmtId="173" fontId="9" fillId="3" borderId="20" xfId="17" applyNumberFormat="1" applyFont="1" applyFill="1" applyBorder="1" applyAlignment="1" applyProtection="1">
      <alignment horizontal="center" vertical="center"/>
      <protection/>
    </xf>
    <xf numFmtId="173" fontId="9" fillId="3" borderId="13" xfId="17" applyNumberFormat="1" applyFont="1" applyFill="1" applyBorder="1" applyAlignment="1" applyProtection="1">
      <alignment horizontal="center" vertical="center"/>
      <protection/>
    </xf>
    <xf numFmtId="0" fontId="17" fillId="2" borderId="8" xfId="19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Percent" xfId="17"/>
    <cellStyle name="Standard_HWB Kurzverf. Formular" xfId="18"/>
    <cellStyle name="Standard_HWB Kurzverf. Formular (2)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="75" zoomScaleNormal="75" workbookViewId="0" topLeftCell="A1">
      <pane ySplit="14" topLeftCell="BM19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8.140625" style="0" customWidth="1"/>
    <col min="2" max="2" width="5.8515625" style="21" customWidth="1"/>
    <col min="3" max="3" width="37.421875" style="0" customWidth="1"/>
    <col min="4" max="4" width="14.28125" style="21" customWidth="1"/>
    <col min="5" max="5" width="12.8515625" style="21" customWidth="1"/>
    <col min="18" max="18" width="35.00390625" style="10" customWidth="1"/>
    <col min="19" max="21" width="11.421875" style="19" customWidth="1"/>
    <col min="22" max="22" width="12.140625" style="19" customWidth="1"/>
    <col min="23" max="23" width="9.8515625" style="21" customWidth="1"/>
    <col min="24" max="24" width="11.00390625" style="21" customWidth="1"/>
    <col min="25" max="25" width="9.7109375" style="21" customWidth="1"/>
    <col min="26" max="26" width="8.7109375" style="21" customWidth="1"/>
    <col min="27" max="27" width="10.421875" style="128" customWidth="1"/>
    <col min="28" max="28" width="9.7109375" style="0" customWidth="1"/>
  </cols>
  <sheetData>
    <row r="1" spans="2:32" ht="30">
      <c r="B1" s="23" t="s">
        <v>30</v>
      </c>
      <c r="C1" s="1"/>
      <c r="D1" s="28" t="s">
        <v>0</v>
      </c>
      <c r="E1" s="28"/>
      <c r="F1" s="7"/>
      <c r="G1" s="7"/>
      <c r="H1" s="7"/>
      <c r="I1" s="39" t="s">
        <v>40</v>
      </c>
      <c r="J1" s="2"/>
      <c r="K1" s="3"/>
      <c r="L1" s="2"/>
      <c r="N1" s="2"/>
      <c r="O1" s="2"/>
      <c r="P1" s="2"/>
      <c r="Q1" s="2"/>
      <c r="R1" s="2"/>
      <c r="S1" s="9"/>
      <c r="T1" s="14"/>
      <c r="U1" s="14"/>
      <c r="V1" s="14"/>
      <c r="W1" s="14"/>
      <c r="X1" s="15"/>
      <c r="Y1" s="15"/>
      <c r="Z1" s="15"/>
      <c r="AA1" s="15"/>
      <c r="AB1" s="121"/>
      <c r="AC1" s="2"/>
      <c r="AD1" s="2"/>
      <c r="AE1" s="2"/>
      <c r="AF1" s="2"/>
    </row>
    <row r="2" spans="2:32" ht="18">
      <c r="B2" s="24"/>
      <c r="C2" s="2"/>
      <c r="D2" s="30"/>
      <c r="E2" s="15"/>
      <c r="F2" s="11" t="s">
        <v>39</v>
      </c>
      <c r="G2" s="40"/>
      <c r="H2" s="41"/>
      <c r="I2" s="12" t="s">
        <v>41</v>
      </c>
      <c r="J2" s="12" t="s">
        <v>42</v>
      </c>
      <c r="K2" s="2"/>
      <c r="L2" s="2"/>
      <c r="N2" s="4"/>
      <c r="O2" s="4"/>
      <c r="P2" s="4"/>
      <c r="Q2" s="2"/>
      <c r="R2" s="2"/>
      <c r="S2" s="9"/>
      <c r="T2" s="14"/>
      <c r="U2" s="14"/>
      <c r="V2" s="14"/>
      <c r="W2" s="14"/>
      <c r="X2" s="15"/>
      <c r="Y2" s="15"/>
      <c r="Z2" s="15"/>
      <c r="AA2" s="15"/>
      <c r="AB2" s="121"/>
      <c r="AC2" s="2"/>
      <c r="AD2" s="2"/>
      <c r="AE2" s="2"/>
      <c r="AF2" s="2"/>
    </row>
    <row r="3" spans="2:32" ht="18">
      <c r="B3" s="25" t="s">
        <v>23</v>
      </c>
      <c r="C3" s="7" t="s">
        <v>24</v>
      </c>
      <c r="D3" s="31" t="s">
        <v>31</v>
      </c>
      <c r="F3" s="40" t="s">
        <v>77</v>
      </c>
      <c r="G3" s="40"/>
      <c r="H3" s="41"/>
      <c r="I3" s="42">
        <v>1.2</v>
      </c>
      <c r="J3" s="42">
        <v>64</v>
      </c>
      <c r="L3" s="2"/>
      <c r="N3" s="4"/>
      <c r="O3" s="4"/>
      <c r="P3" s="4"/>
      <c r="Q3" s="2"/>
      <c r="R3" s="2"/>
      <c r="S3" s="9"/>
      <c r="T3" s="14"/>
      <c r="U3" s="14"/>
      <c r="V3" s="14"/>
      <c r="W3" s="14"/>
      <c r="X3" s="15"/>
      <c r="Y3" s="15"/>
      <c r="Z3" s="15"/>
      <c r="AA3" s="15"/>
      <c r="AB3" s="121"/>
      <c r="AC3" s="2"/>
      <c r="AD3" s="2"/>
      <c r="AE3" s="2"/>
      <c r="AF3" s="2"/>
    </row>
    <row r="4" spans="2:32" ht="15">
      <c r="B4" s="26" t="s">
        <v>44</v>
      </c>
      <c r="C4" s="1"/>
      <c r="D4" s="32"/>
      <c r="E4" s="33"/>
      <c r="F4" s="40" t="s">
        <v>80</v>
      </c>
      <c r="G4" s="40"/>
      <c r="H4" s="41"/>
      <c r="I4" s="43" t="s">
        <v>37</v>
      </c>
      <c r="J4" s="42">
        <v>56</v>
      </c>
      <c r="L4" s="2"/>
      <c r="N4" s="4"/>
      <c r="O4" s="4"/>
      <c r="P4" s="4"/>
      <c r="Q4" s="2"/>
      <c r="R4" s="2"/>
      <c r="S4" s="9"/>
      <c r="T4" s="14"/>
      <c r="U4" s="14"/>
      <c r="V4" s="14"/>
      <c r="W4" s="14"/>
      <c r="X4" s="15"/>
      <c r="Y4" s="15"/>
      <c r="Z4" s="15"/>
      <c r="AA4" s="15"/>
      <c r="AB4" s="121"/>
      <c r="AC4" s="2"/>
      <c r="AD4" s="2"/>
      <c r="AE4" s="2"/>
      <c r="AF4" s="2"/>
    </row>
    <row r="5" spans="2:32" ht="18">
      <c r="B5" s="24"/>
      <c r="C5" s="7" t="s">
        <v>25</v>
      </c>
      <c r="D5" s="34">
        <v>2.1</v>
      </c>
      <c r="E5" s="28"/>
      <c r="F5" s="40" t="s">
        <v>76</v>
      </c>
      <c r="G5" s="44"/>
      <c r="H5" s="44"/>
      <c r="I5" s="42">
        <v>0.9</v>
      </c>
      <c r="J5" s="42">
        <v>52</v>
      </c>
      <c r="L5" s="2"/>
      <c r="N5" s="4"/>
      <c r="O5" s="4"/>
      <c r="P5" s="4"/>
      <c r="Q5" s="2"/>
      <c r="R5" s="2"/>
      <c r="S5" s="9"/>
      <c r="T5" s="14"/>
      <c r="U5" s="14"/>
      <c r="V5" s="14"/>
      <c r="W5" s="14"/>
      <c r="X5" s="15"/>
      <c r="Y5" s="15"/>
      <c r="Z5" s="15"/>
      <c r="AA5" s="15"/>
      <c r="AB5" s="121"/>
      <c r="AC5" s="2"/>
      <c r="AD5" s="2"/>
      <c r="AE5" s="2"/>
      <c r="AF5" s="2"/>
    </row>
    <row r="6" spans="2:32" ht="18">
      <c r="B6" s="24"/>
      <c r="C6" s="7" t="s">
        <v>26</v>
      </c>
      <c r="D6" s="34">
        <v>0.068</v>
      </c>
      <c r="E6" s="28"/>
      <c r="F6" s="40" t="s">
        <v>60</v>
      </c>
      <c r="G6" s="44"/>
      <c r="H6" s="44"/>
      <c r="I6" s="42">
        <v>0.7</v>
      </c>
      <c r="J6" s="42">
        <v>52</v>
      </c>
      <c r="L6" s="2"/>
      <c r="N6" s="4"/>
      <c r="O6" s="4"/>
      <c r="P6" s="4"/>
      <c r="Q6" s="2"/>
      <c r="R6" s="2"/>
      <c r="S6" s="9"/>
      <c r="T6" s="14"/>
      <c r="U6" s="14"/>
      <c r="V6" s="14"/>
      <c r="W6" s="14"/>
      <c r="X6" s="15"/>
      <c r="Y6" s="15"/>
      <c r="Z6" s="15"/>
      <c r="AA6" s="15"/>
      <c r="AB6" s="121"/>
      <c r="AC6" s="2"/>
      <c r="AD6" s="2"/>
      <c r="AE6" s="2"/>
      <c r="AF6" s="2"/>
    </row>
    <row r="7" spans="2:32" ht="18">
      <c r="B7" s="24"/>
      <c r="C7" s="7" t="s">
        <v>27</v>
      </c>
      <c r="D7" s="34">
        <v>0.05</v>
      </c>
      <c r="E7" s="28"/>
      <c r="F7" s="40" t="s">
        <v>58</v>
      </c>
      <c r="G7" s="40"/>
      <c r="H7" s="41"/>
      <c r="I7" s="42">
        <v>0.6</v>
      </c>
      <c r="J7" s="42">
        <v>52</v>
      </c>
      <c r="Q7" s="2"/>
      <c r="R7" s="2"/>
      <c r="S7" s="9"/>
      <c r="T7" s="14"/>
      <c r="U7" s="14"/>
      <c r="V7" s="14"/>
      <c r="W7" s="14"/>
      <c r="X7" s="15"/>
      <c r="Y7" s="15"/>
      <c r="Z7" s="15"/>
      <c r="AA7" s="15"/>
      <c r="AB7" s="121"/>
      <c r="AC7" s="2"/>
      <c r="AD7" s="2"/>
      <c r="AE7" s="2"/>
      <c r="AF7" s="2"/>
    </row>
    <row r="8" spans="2:31" ht="18">
      <c r="B8" s="24"/>
      <c r="C8" s="7" t="s">
        <v>34</v>
      </c>
      <c r="D8" s="34">
        <v>0.04</v>
      </c>
      <c r="E8" s="28"/>
      <c r="F8" s="40" t="s">
        <v>59</v>
      </c>
      <c r="G8" s="44"/>
      <c r="H8" s="44"/>
      <c r="I8" s="42">
        <v>0.5</v>
      </c>
      <c r="J8" s="42">
        <v>52</v>
      </c>
      <c r="L8" s="2"/>
      <c r="N8" s="4"/>
      <c r="O8" s="4"/>
      <c r="P8" s="4"/>
      <c r="Q8" s="2"/>
      <c r="R8" s="35" t="s">
        <v>50</v>
      </c>
      <c r="S8" s="35"/>
      <c r="T8" s="35"/>
      <c r="U8" s="37" t="s">
        <v>52</v>
      </c>
      <c r="V8" s="37"/>
      <c r="W8" s="37" t="s">
        <v>16</v>
      </c>
      <c r="X8" s="37" t="s">
        <v>51</v>
      </c>
      <c r="Y8" s="15"/>
      <c r="Z8" s="15"/>
      <c r="AA8" s="121"/>
      <c r="AB8" s="2"/>
      <c r="AC8" s="2"/>
      <c r="AD8" s="2"/>
      <c r="AE8" s="2"/>
    </row>
    <row r="9" spans="1:31" ht="15.75">
      <c r="A9" s="27" t="s">
        <v>29</v>
      </c>
      <c r="B9" s="7"/>
      <c r="C9" s="28"/>
      <c r="D9" s="28"/>
      <c r="E9" s="7" t="s">
        <v>83</v>
      </c>
      <c r="F9" s="2"/>
      <c r="G9" s="4"/>
      <c r="H9" s="13"/>
      <c r="I9" s="13"/>
      <c r="J9" s="4"/>
      <c r="K9" s="4"/>
      <c r="M9" s="4"/>
      <c r="N9" s="4"/>
      <c r="O9" s="4"/>
      <c r="P9" s="5"/>
      <c r="Q9" s="5"/>
      <c r="R9" s="35"/>
      <c r="S9" s="35"/>
      <c r="T9" s="35"/>
      <c r="U9" s="36" t="s">
        <v>48</v>
      </c>
      <c r="V9" s="89"/>
      <c r="W9" s="38" t="s">
        <v>46</v>
      </c>
      <c r="X9" s="38" t="s">
        <v>49</v>
      </c>
      <c r="Y9" s="16"/>
      <c r="Z9" s="16"/>
      <c r="AA9" s="122"/>
      <c r="AB9" s="6"/>
      <c r="AC9" s="2"/>
      <c r="AD9" s="2"/>
      <c r="AE9" s="2"/>
    </row>
    <row r="10" spans="1:31" ht="15.75">
      <c r="A10" s="28" t="s">
        <v>61</v>
      </c>
      <c r="B10" s="7"/>
      <c r="C10" s="28"/>
      <c r="D10" s="28"/>
      <c r="E10" s="7"/>
      <c r="F10" s="2"/>
      <c r="G10" s="4"/>
      <c r="H10" s="2"/>
      <c r="I10" s="2"/>
      <c r="J10" s="4"/>
      <c r="K10" s="4"/>
      <c r="M10" s="4"/>
      <c r="N10" s="4"/>
      <c r="O10" s="4"/>
      <c r="P10" s="5"/>
      <c r="Q10" s="5"/>
      <c r="R10" s="35" t="str">
        <f>$C15</f>
        <v>BV: </v>
      </c>
      <c r="S10" s="35"/>
      <c r="T10" s="35"/>
      <c r="U10" s="37">
        <f>F16</f>
        <v>0</v>
      </c>
      <c r="V10" s="37"/>
      <c r="W10" s="38">
        <f>G16</f>
        <v>0</v>
      </c>
      <c r="X10" s="38">
        <f>P16</f>
        <v>0.068</v>
      </c>
      <c r="Y10" s="16"/>
      <c r="Z10" s="16"/>
      <c r="AA10" s="122"/>
      <c r="AB10" s="6"/>
      <c r="AC10" s="2"/>
      <c r="AD10" s="2"/>
      <c r="AE10" s="2"/>
    </row>
    <row r="11" spans="2:31" ht="15.75">
      <c r="B11" s="28"/>
      <c r="C11" s="7"/>
      <c r="D11" s="28"/>
      <c r="E11" s="28"/>
      <c r="F11" s="7"/>
      <c r="G11" s="2"/>
      <c r="H11" s="4"/>
      <c r="I11" s="2"/>
      <c r="J11" s="2"/>
      <c r="K11" s="4"/>
      <c r="L11" s="4"/>
      <c r="M11" s="4"/>
      <c r="N11" s="4"/>
      <c r="O11" s="4"/>
      <c r="P11" s="5"/>
      <c r="Q11" s="5"/>
      <c r="R11" s="45"/>
      <c r="S11" s="45"/>
      <c r="T11" s="45"/>
      <c r="U11" s="45"/>
      <c r="V11" s="45"/>
      <c r="W11" s="45"/>
      <c r="X11" s="45"/>
      <c r="Y11" s="16"/>
      <c r="Z11" s="16"/>
      <c r="AA11" s="122"/>
      <c r="AB11" s="6"/>
      <c r="AC11" s="2"/>
      <c r="AD11" s="2"/>
      <c r="AE11" s="2"/>
    </row>
    <row r="12" spans="2:28" s="8" customFormat="1" ht="31.5">
      <c r="B12" s="28"/>
      <c r="C12" s="7"/>
      <c r="D12" s="46" t="s">
        <v>1</v>
      </c>
      <c r="E12" s="47"/>
      <c r="F12" s="48" t="s">
        <v>2</v>
      </c>
      <c r="G12" s="49"/>
      <c r="H12" s="48" t="s">
        <v>3</v>
      </c>
      <c r="I12" s="50"/>
      <c r="J12" s="50"/>
      <c r="K12" s="49"/>
      <c r="L12" s="48" t="s">
        <v>4</v>
      </c>
      <c r="M12" s="49"/>
      <c r="N12" s="48"/>
      <c r="O12" s="49"/>
      <c r="P12" s="48" t="s">
        <v>62</v>
      </c>
      <c r="Q12" s="48"/>
      <c r="R12" s="52" t="s">
        <v>32</v>
      </c>
      <c r="S12" s="52"/>
      <c r="T12" s="53"/>
      <c r="U12" s="46"/>
      <c r="V12" s="46"/>
      <c r="W12" s="46"/>
      <c r="X12" s="46"/>
      <c r="Y12" s="54" t="s">
        <v>5</v>
      </c>
      <c r="Z12" s="47"/>
      <c r="AA12" s="123"/>
      <c r="AB12" s="55"/>
    </row>
    <row r="13" spans="1:28" s="8" customFormat="1" ht="49.5" customHeight="1">
      <c r="A13" s="29" t="s">
        <v>70</v>
      </c>
      <c r="B13" s="29" t="s">
        <v>6</v>
      </c>
      <c r="C13" s="56" t="s">
        <v>7</v>
      </c>
      <c r="D13" s="29" t="s">
        <v>8</v>
      </c>
      <c r="E13" s="29" t="s">
        <v>9</v>
      </c>
      <c r="F13" s="57" t="s">
        <v>10</v>
      </c>
      <c r="G13" s="57" t="s">
        <v>16</v>
      </c>
      <c r="H13" s="57" t="s">
        <v>54</v>
      </c>
      <c r="I13" s="88" t="s">
        <v>55</v>
      </c>
      <c r="J13" s="57" t="s">
        <v>56</v>
      </c>
      <c r="K13" s="57" t="s">
        <v>57</v>
      </c>
      <c r="L13" s="57" t="s">
        <v>11</v>
      </c>
      <c r="M13" s="57" t="s">
        <v>12</v>
      </c>
      <c r="N13" s="57" t="s">
        <v>13</v>
      </c>
      <c r="O13" s="57" t="s">
        <v>14</v>
      </c>
      <c r="P13" s="57" t="s">
        <v>63</v>
      </c>
      <c r="Q13" s="57" t="s">
        <v>64</v>
      </c>
      <c r="R13" s="51" t="str">
        <f>C13</f>
        <v>Bezeichnung</v>
      </c>
      <c r="S13" s="58"/>
      <c r="T13" s="58"/>
      <c r="U13" s="58" t="s">
        <v>43</v>
      </c>
      <c r="V13" s="58"/>
      <c r="W13" s="29" t="s">
        <v>15</v>
      </c>
      <c r="X13" s="59" t="s">
        <v>16</v>
      </c>
      <c r="Y13" s="59" t="s">
        <v>17</v>
      </c>
      <c r="Z13" s="59" t="s">
        <v>18</v>
      </c>
      <c r="AA13" s="124" t="s">
        <v>19</v>
      </c>
      <c r="AB13" s="90" t="s">
        <v>47</v>
      </c>
    </row>
    <row r="14" spans="2:28" s="8" customFormat="1" ht="18">
      <c r="B14" s="60"/>
      <c r="C14" s="61"/>
      <c r="D14" s="62" t="s">
        <v>20</v>
      </c>
      <c r="E14" s="62" t="s">
        <v>20</v>
      </c>
      <c r="F14" s="63" t="s">
        <v>35</v>
      </c>
      <c r="G14" s="63" t="s">
        <v>36</v>
      </c>
      <c r="H14" s="63" t="s">
        <v>20</v>
      </c>
      <c r="I14" s="63" t="s">
        <v>20</v>
      </c>
      <c r="J14" s="63" t="s">
        <v>20</v>
      </c>
      <c r="K14" s="63" t="s">
        <v>20</v>
      </c>
      <c r="L14" s="63"/>
      <c r="M14" s="64"/>
      <c r="N14" s="64"/>
      <c r="O14" s="64"/>
      <c r="P14" s="64" t="s">
        <v>21</v>
      </c>
      <c r="Q14" s="64" t="s">
        <v>21</v>
      </c>
      <c r="R14" s="65"/>
      <c r="S14" s="66" t="s">
        <v>70</v>
      </c>
      <c r="T14" s="66" t="s">
        <v>45</v>
      </c>
      <c r="U14" s="66" t="s">
        <v>8</v>
      </c>
      <c r="V14" s="66" t="s">
        <v>9</v>
      </c>
      <c r="W14" s="67" t="s">
        <v>20</v>
      </c>
      <c r="X14" s="67" t="s">
        <v>20</v>
      </c>
      <c r="Y14" s="67" t="s">
        <v>65</v>
      </c>
      <c r="Z14" s="67" t="s">
        <v>65</v>
      </c>
      <c r="AA14" s="125" t="s">
        <v>66</v>
      </c>
      <c r="AB14" s="64" t="s">
        <v>22</v>
      </c>
    </row>
    <row r="15" spans="1:31" s="73" customFormat="1" ht="16.5" thickBot="1">
      <c r="A15" s="134" t="s">
        <v>33</v>
      </c>
      <c r="C15" s="80" t="s">
        <v>84</v>
      </c>
      <c r="D15" s="68"/>
      <c r="E15" s="68" t="s">
        <v>38</v>
      </c>
      <c r="F15" s="69"/>
      <c r="G15" s="69"/>
      <c r="H15" s="69"/>
      <c r="I15" s="69"/>
      <c r="J15" s="69"/>
      <c r="K15" s="69"/>
      <c r="L15" s="70"/>
      <c r="M15" s="70"/>
      <c r="N15" s="70"/>
      <c r="O15" s="70"/>
      <c r="P15" s="69" t="s">
        <v>33</v>
      </c>
      <c r="Q15" s="71"/>
      <c r="R15" s="72"/>
      <c r="V15" s="74"/>
      <c r="W15" s="18"/>
      <c r="X15" s="75"/>
      <c r="Y15" s="75"/>
      <c r="Z15" s="75"/>
      <c r="AA15" s="126"/>
      <c r="AB15" s="76"/>
      <c r="AC15" s="77"/>
      <c r="AD15" s="77"/>
      <c r="AE15" s="78"/>
    </row>
    <row r="16" spans="1:28" s="8" customFormat="1" ht="15.75" thickBot="1">
      <c r="A16" s="108"/>
      <c r="B16" s="108"/>
      <c r="C16" s="109"/>
      <c r="D16" s="110"/>
      <c r="E16" s="110"/>
      <c r="F16" s="110"/>
      <c r="G16" s="110"/>
      <c r="H16" s="111"/>
      <c r="I16" s="111"/>
      <c r="J16" s="111"/>
      <c r="K16" s="111"/>
      <c r="L16" s="112">
        <v>1</v>
      </c>
      <c r="M16" s="112">
        <v>1</v>
      </c>
      <c r="N16" s="112">
        <v>1</v>
      </c>
      <c r="O16" s="112">
        <v>1</v>
      </c>
      <c r="P16" s="110">
        <v>0.068</v>
      </c>
      <c r="Q16" s="113">
        <v>0</v>
      </c>
      <c r="R16" s="91">
        <f>IF(ISTEXT(C16),C16,"")</f>
      </c>
      <c r="S16" s="17">
        <f>$A16</f>
        <v>0</v>
      </c>
      <c r="T16" s="17">
        <f>$A16</f>
        <v>0</v>
      </c>
      <c r="U16" s="92">
        <f>D16</f>
        <v>0</v>
      </c>
      <c r="V16" s="92">
        <f>E16</f>
        <v>0</v>
      </c>
      <c r="W16" s="93">
        <f>IF(ISNUMBER(O16),B16*2*(D16-H16-I16+E16-J16-K16),"")</f>
        <v>0</v>
      </c>
      <c r="X16" s="101">
        <f>IF(ISNUMBER(O16),B16*(D16*N16+D16*O16+E16*L16+E16*M16),"")</f>
        <v>0</v>
      </c>
      <c r="Y16" s="101">
        <f>IF(ISNUMBER(O16),B16*D16*E16,"")</f>
        <v>0</v>
      </c>
      <c r="Z16" s="118">
        <f>IF(ISNUMBER(O16),B16*(D16-H16-I16)*(E16-J16-K16),"")</f>
        <v>0</v>
      </c>
      <c r="AA16" s="130">
        <f>IF(AND(ISNUMBER(Q16),Y16&lt;&gt;0),(F16*Z16+G16*(Y16-Z16)+P16*W16+Q16*X16)/Y16,"")</f>
      </c>
      <c r="AB16" s="119">
        <f>IF(AND(ISNUMBER(Q16),Y16&lt;&gt;0),Z16/Y16,"")</f>
      </c>
    </row>
    <row r="17" spans="1:28" s="8" customFormat="1" ht="15.75" thickBot="1">
      <c r="A17" s="108"/>
      <c r="B17" s="108"/>
      <c r="C17" s="109"/>
      <c r="D17" s="110"/>
      <c r="E17" s="110"/>
      <c r="F17" s="110"/>
      <c r="G17" s="110"/>
      <c r="H17" s="111"/>
      <c r="I17" s="111"/>
      <c r="J17" s="111"/>
      <c r="K17" s="111"/>
      <c r="L17" s="112">
        <v>1</v>
      </c>
      <c r="M17" s="112">
        <v>1</v>
      </c>
      <c r="N17" s="112">
        <v>1</v>
      </c>
      <c r="O17" s="112">
        <v>1</v>
      </c>
      <c r="P17" s="110">
        <v>0.07</v>
      </c>
      <c r="Q17" s="113">
        <v>0</v>
      </c>
      <c r="R17" s="91">
        <f aca="true" t="shared" si="0" ref="R17:R26">IF(ISTEXT(C17),C17,"")</f>
      </c>
      <c r="S17" s="17">
        <f aca="true" t="shared" si="1" ref="S17:T26">$A17</f>
        <v>0</v>
      </c>
      <c r="T17" s="17">
        <f t="shared" si="1"/>
        <v>0</v>
      </c>
      <c r="U17" s="92">
        <f aca="true" t="shared" si="2" ref="U17:U26">D17</f>
        <v>0</v>
      </c>
      <c r="V17" s="92">
        <f aca="true" t="shared" si="3" ref="V17:V26">E17</f>
        <v>0</v>
      </c>
      <c r="W17" s="93">
        <f aca="true" t="shared" si="4" ref="W17:W26">IF(ISNUMBER(O17),B17*2*(D17-H17-I17+E17-J17-K17),"")</f>
        <v>0</v>
      </c>
      <c r="X17" s="101">
        <f aca="true" t="shared" si="5" ref="X17:X26">IF(ISNUMBER(O17),B17*(D17*N17+D17*O17+E17*L17+E17*M17),"")</f>
        <v>0</v>
      </c>
      <c r="Y17" s="101">
        <f aca="true" t="shared" si="6" ref="Y17:Y26">IF(ISNUMBER(O17),B17*D17*E17,"")</f>
        <v>0</v>
      </c>
      <c r="Z17" s="118">
        <f aca="true" t="shared" si="7" ref="Z17:Z26">IF(ISNUMBER(O17),B17*(D17-H17-I17)*(E17-J17-K17),"")</f>
        <v>0</v>
      </c>
      <c r="AA17" s="130">
        <f aca="true" t="shared" si="8" ref="AA17:AA26">IF(AND(ISNUMBER(Q17),Y17&lt;&gt;0),(F17*Z17+G17*(Y17-Z17)+P17*W17+Q17*X17)/Y17,"")</f>
      </c>
      <c r="AB17" s="119">
        <f aca="true" t="shared" si="9" ref="AB17:AB26">IF(AND(ISNUMBER(Q17),Y17&lt;&gt;0),Z17/Y17,"")</f>
      </c>
    </row>
    <row r="18" spans="1:28" s="8" customFormat="1" ht="15.75" thickBot="1">
      <c r="A18" s="108"/>
      <c r="B18" s="108"/>
      <c r="C18" s="109"/>
      <c r="D18" s="110"/>
      <c r="E18" s="110"/>
      <c r="F18" s="110"/>
      <c r="G18" s="110"/>
      <c r="H18" s="111"/>
      <c r="I18" s="111"/>
      <c r="J18" s="111"/>
      <c r="K18" s="111"/>
      <c r="L18" s="112">
        <v>1</v>
      </c>
      <c r="M18" s="112">
        <v>1</v>
      </c>
      <c r="N18" s="112">
        <v>1</v>
      </c>
      <c r="O18" s="112">
        <v>1</v>
      </c>
      <c r="P18" s="110"/>
      <c r="Q18" s="113">
        <v>0</v>
      </c>
      <c r="R18" s="91">
        <f t="shared" si="0"/>
      </c>
      <c r="S18" s="17">
        <f t="shared" si="1"/>
        <v>0</v>
      </c>
      <c r="T18" s="17">
        <f t="shared" si="1"/>
        <v>0</v>
      </c>
      <c r="U18" s="92">
        <f t="shared" si="2"/>
        <v>0</v>
      </c>
      <c r="V18" s="92">
        <f t="shared" si="3"/>
        <v>0</v>
      </c>
      <c r="W18" s="93">
        <f t="shared" si="4"/>
        <v>0</v>
      </c>
      <c r="X18" s="101">
        <f t="shared" si="5"/>
        <v>0</v>
      </c>
      <c r="Y18" s="101">
        <f t="shared" si="6"/>
        <v>0</v>
      </c>
      <c r="Z18" s="118">
        <f t="shared" si="7"/>
        <v>0</v>
      </c>
      <c r="AA18" s="130">
        <f t="shared" si="8"/>
      </c>
      <c r="AB18" s="119">
        <f t="shared" si="9"/>
      </c>
    </row>
    <row r="19" spans="1:28" s="8" customFormat="1" ht="15.75" thickBot="1">
      <c r="A19" s="108"/>
      <c r="B19" s="108"/>
      <c r="C19" s="109"/>
      <c r="D19" s="110"/>
      <c r="E19" s="110"/>
      <c r="F19" s="110"/>
      <c r="G19" s="110"/>
      <c r="H19" s="111"/>
      <c r="I19" s="111"/>
      <c r="J19" s="111"/>
      <c r="K19" s="111"/>
      <c r="L19" s="112">
        <v>1</v>
      </c>
      <c r="M19" s="112">
        <v>1</v>
      </c>
      <c r="N19" s="112">
        <v>1</v>
      </c>
      <c r="O19" s="112">
        <v>1</v>
      </c>
      <c r="P19" s="110"/>
      <c r="Q19" s="113">
        <v>0</v>
      </c>
      <c r="R19" s="91">
        <f t="shared" si="0"/>
      </c>
      <c r="S19" s="17">
        <f t="shared" si="1"/>
        <v>0</v>
      </c>
      <c r="T19" s="17">
        <f t="shared" si="1"/>
        <v>0</v>
      </c>
      <c r="U19" s="92">
        <f t="shared" si="2"/>
        <v>0</v>
      </c>
      <c r="V19" s="92">
        <f t="shared" si="3"/>
        <v>0</v>
      </c>
      <c r="W19" s="93">
        <f t="shared" si="4"/>
        <v>0</v>
      </c>
      <c r="X19" s="101">
        <f t="shared" si="5"/>
        <v>0</v>
      </c>
      <c r="Y19" s="101">
        <f t="shared" si="6"/>
        <v>0</v>
      </c>
      <c r="Z19" s="118">
        <f t="shared" si="7"/>
        <v>0</v>
      </c>
      <c r="AA19" s="130">
        <f t="shared" si="8"/>
      </c>
      <c r="AB19" s="119">
        <f t="shared" si="9"/>
      </c>
    </row>
    <row r="20" spans="1:28" s="8" customFormat="1" ht="15.75" thickBot="1">
      <c r="A20" s="108"/>
      <c r="B20" s="108"/>
      <c r="C20" s="109"/>
      <c r="D20" s="110"/>
      <c r="E20" s="110"/>
      <c r="F20" s="110"/>
      <c r="G20" s="110"/>
      <c r="H20" s="111"/>
      <c r="I20" s="111"/>
      <c r="J20" s="111"/>
      <c r="K20" s="111"/>
      <c r="L20" s="112">
        <v>1</v>
      </c>
      <c r="M20" s="112">
        <v>1</v>
      </c>
      <c r="N20" s="112">
        <v>1</v>
      </c>
      <c r="O20" s="112">
        <v>1</v>
      </c>
      <c r="P20" s="110"/>
      <c r="Q20" s="113">
        <v>0</v>
      </c>
      <c r="R20" s="91">
        <f t="shared" si="0"/>
      </c>
      <c r="S20" s="17">
        <f t="shared" si="1"/>
        <v>0</v>
      </c>
      <c r="T20" s="17">
        <f t="shared" si="1"/>
        <v>0</v>
      </c>
      <c r="U20" s="92">
        <f t="shared" si="2"/>
        <v>0</v>
      </c>
      <c r="V20" s="92">
        <f t="shared" si="3"/>
        <v>0</v>
      </c>
      <c r="W20" s="93">
        <f t="shared" si="4"/>
        <v>0</v>
      </c>
      <c r="X20" s="101">
        <f t="shared" si="5"/>
        <v>0</v>
      </c>
      <c r="Y20" s="101">
        <f t="shared" si="6"/>
        <v>0</v>
      </c>
      <c r="Z20" s="118">
        <f t="shared" si="7"/>
        <v>0</v>
      </c>
      <c r="AA20" s="130">
        <f t="shared" si="8"/>
      </c>
      <c r="AB20" s="119">
        <f t="shared" si="9"/>
      </c>
    </row>
    <row r="21" spans="1:28" s="8" customFormat="1" ht="15.75" thickBot="1">
      <c r="A21" s="108"/>
      <c r="B21" s="108"/>
      <c r="C21" s="109"/>
      <c r="D21" s="110"/>
      <c r="E21" s="110"/>
      <c r="F21" s="110"/>
      <c r="G21" s="110"/>
      <c r="H21" s="111"/>
      <c r="I21" s="111"/>
      <c r="J21" s="111"/>
      <c r="K21" s="111"/>
      <c r="L21" s="112">
        <v>1</v>
      </c>
      <c r="M21" s="112">
        <v>1</v>
      </c>
      <c r="N21" s="112">
        <v>1</v>
      </c>
      <c r="O21" s="112">
        <v>1</v>
      </c>
      <c r="P21" s="110"/>
      <c r="Q21" s="113">
        <v>0</v>
      </c>
      <c r="R21" s="91">
        <f t="shared" si="0"/>
      </c>
      <c r="S21" s="17">
        <f t="shared" si="1"/>
        <v>0</v>
      </c>
      <c r="T21" s="17">
        <f t="shared" si="1"/>
        <v>0</v>
      </c>
      <c r="U21" s="92">
        <f t="shared" si="2"/>
        <v>0</v>
      </c>
      <c r="V21" s="92">
        <f t="shared" si="3"/>
        <v>0</v>
      </c>
      <c r="W21" s="93">
        <f t="shared" si="4"/>
        <v>0</v>
      </c>
      <c r="X21" s="101">
        <f t="shared" si="5"/>
        <v>0</v>
      </c>
      <c r="Y21" s="101">
        <f t="shared" si="6"/>
        <v>0</v>
      </c>
      <c r="Z21" s="118">
        <f t="shared" si="7"/>
        <v>0</v>
      </c>
      <c r="AA21" s="130">
        <f t="shared" si="8"/>
      </c>
      <c r="AB21" s="119">
        <f t="shared" si="9"/>
      </c>
    </row>
    <row r="22" spans="1:28" s="8" customFormat="1" ht="15.75" thickBot="1">
      <c r="A22" s="108"/>
      <c r="B22" s="108"/>
      <c r="C22" s="109"/>
      <c r="D22" s="110"/>
      <c r="E22" s="110"/>
      <c r="F22" s="110"/>
      <c r="G22" s="110"/>
      <c r="H22" s="111"/>
      <c r="I22" s="111"/>
      <c r="J22" s="111"/>
      <c r="K22" s="111"/>
      <c r="L22" s="112">
        <v>1</v>
      </c>
      <c r="M22" s="112">
        <v>1</v>
      </c>
      <c r="N22" s="112">
        <v>1</v>
      </c>
      <c r="O22" s="112">
        <v>1</v>
      </c>
      <c r="P22" s="110"/>
      <c r="Q22" s="113">
        <v>0</v>
      </c>
      <c r="R22" s="91">
        <f t="shared" si="0"/>
      </c>
      <c r="S22" s="17">
        <f t="shared" si="1"/>
        <v>0</v>
      </c>
      <c r="T22" s="17">
        <f t="shared" si="1"/>
        <v>0</v>
      </c>
      <c r="U22" s="92">
        <f t="shared" si="2"/>
        <v>0</v>
      </c>
      <c r="V22" s="92">
        <f t="shared" si="3"/>
        <v>0</v>
      </c>
      <c r="W22" s="93">
        <f t="shared" si="4"/>
        <v>0</v>
      </c>
      <c r="X22" s="101">
        <f t="shared" si="5"/>
        <v>0</v>
      </c>
      <c r="Y22" s="101">
        <f t="shared" si="6"/>
        <v>0</v>
      </c>
      <c r="Z22" s="118">
        <f t="shared" si="7"/>
        <v>0</v>
      </c>
      <c r="AA22" s="130">
        <f t="shared" si="8"/>
      </c>
      <c r="AB22" s="119">
        <f t="shared" si="9"/>
      </c>
    </row>
    <row r="23" spans="1:28" s="8" customFormat="1" ht="15.75" thickBot="1">
      <c r="A23" s="108"/>
      <c r="B23" s="108"/>
      <c r="C23" s="109"/>
      <c r="D23" s="110"/>
      <c r="E23" s="110"/>
      <c r="F23" s="110"/>
      <c r="G23" s="110"/>
      <c r="H23" s="111"/>
      <c r="I23" s="111"/>
      <c r="J23" s="111"/>
      <c r="K23" s="111"/>
      <c r="L23" s="112">
        <v>1</v>
      </c>
      <c r="M23" s="112">
        <v>1</v>
      </c>
      <c r="N23" s="112">
        <v>1</v>
      </c>
      <c r="O23" s="112">
        <v>1</v>
      </c>
      <c r="P23" s="110"/>
      <c r="Q23" s="113">
        <v>0</v>
      </c>
      <c r="R23" s="91">
        <f t="shared" si="0"/>
      </c>
      <c r="S23" s="17">
        <f t="shared" si="1"/>
        <v>0</v>
      </c>
      <c r="T23" s="17">
        <f t="shared" si="1"/>
        <v>0</v>
      </c>
      <c r="U23" s="92">
        <f t="shared" si="2"/>
        <v>0</v>
      </c>
      <c r="V23" s="92">
        <f t="shared" si="3"/>
        <v>0</v>
      </c>
      <c r="W23" s="93">
        <f t="shared" si="4"/>
        <v>0</v>
      </c>
      <c r="X23" s="101">
        <f t="shared" si="5"/>
        <v>0</v>
      </c>
      <c r="Y23" s="101">
        <f t="shared" si="6"/>
        <v>0</v>
      </c>
      <c r="Z23" s="118">
        <f t="shared" si="7"/>
        <v>0</v>
      </c>
      <c r="AA23" s="130">
        <f t="shared" si="8"/>
      </c>
      <c r="AB23" s="119">
        <f t="shared" si="9"/>
      </c>
    </row>
    <row r="24" spans="1:28" s="8" customFormat="1" ht="15.75" thickBot="1">
      <c r="A24" s="108"/>
      <c r="B24" s="108"/>
      <c r="C24" s="109"/>
      <c r="D24" s="110"/>
      <c r="E24" s="110"/>
      <c r="F24" s="110"/>
      <c r="G24" s="110"/>
      <c r="H24" s="111"/>
      <c r="I24" s="111"/>
      <c r="J24" s="111"/>
      <c r="K24" s="111"/>
      <c r="L24" s="112">
        <v>1</v>
      </c>
      <c r="M24" s="112">
        <v>1</v>
      </c>
      <c r="N24" s="112">
        <v>1</v>
      </c>
      <c r="O24" s="112">
        <v>1</v>
      </c>
      <c r="P24" s="110"/>
      <c r="Q24" s="113">
        <v>0</v>
      </c>
      <c r="R24" s="91">
        <f t="shared" si="0"/>
      </c>
      <c r="S24" s="17">
        <f t="shared" si="1"/>
        <v>0</v>
      </c>
      <c r="T24" s="17">
        <f t="shared" si="1"/>
        <v>0</v>
      </c>
      <c r="U24" s="92">
        <f t="shared" si="2"/>
        <v>0</v>
      </c>
      <c r="V24" s="92">
        <f t="shared" si="3"/>
        <v>0</v>
      </c>
      <c r="W24" s="93">
        <f t="shared" si="4"/>
        <v>0</v>
      </c>
      <c r="X24" s="101">
        <f t="shared" si="5"/>
        <v>0</v>
      </c>
      <c r="Y24" s="101">
        <f t="shared" si="6"/>
        <v>0</v>
      </c>
      <c r="Z24" s="118">
        <f t="shared" si="7"/>
        <v>0</v>
      </c>
      <c r="AA24" s="130">
        <f t="shared" si="8"/>
      </c>
      <c r="AB24" s="119">
        <f t="shared" si="9"/>
      </c>
    </row>
    <row r="25" spans="1:28" s="8" customFormat="1" ht="15.75" thickBot="1">
      <c r="A25" s="108"/>
      <c r="B25" s="108"/>
      <c r="C25" s="109"/>
      <c r="D25" s="110"/>
      <c r="E25" s="110"/>
      <c r="F25" s="110"/>
      <c r="G25" s="110"/>
      <c r="H25" s="111"/>
      <c r="I25" s="111"/>
      <c r="J25" s="111"/>
      <c r="K25" s="111"/>
      <c r="L25" s="112">
        <v>1</v>
      </c>
      <c r="M25" s="112">
        <v>1</v>
      </c>
      <c r="N25" s="112">
        <v>1</v>
      </c>
      <c r="O25" s="112">
        <v>1</v>
      </c>
      <c r="P25" s="110"/>
      <c r="Q25" s="113">
        <v>0</v>
      </c>
      <c r="R25" s="91">
        <f t="shared" si="0"/>
      </c>
      <c r="S25" s="17">
        <f t="shared" si="1"/>
        <v>0</v>
      </c>
      <c r="T25" s="17">
        <f t="shared" si="1"/>
        <v>0</v>
      </c>
      <c r="U25" s="92">
        <f t="shared" si="2"/>
        <v>0</v>
      </c>
      <c r="V25" s="92">
        <f t="shared" si="3"/>
        <v>0</v>
      </c>
      <c r="W25" s="93">
        <f t="shared" si="4"/>
        <v>0</v>
      </c>
      <c r="X25" s="101">
        <f t="shared" si="5"/>
        <v>0</v>
      </c>
      <c r="Y25" s="101">
        <f t="shared" si="6"/>
        <v>0</v>
      </c>
      <c r="Z25" s="118">
        <f t="shared" si="7"/>
        <v>0</v>
      </c>
      <c r="AA25" s="130">
        <f t="shared" si="8"/>
      </c>
      <c r="AB25" s="119">
        <f t="shared" si="9"/>
      </c>
    </row>
    <row r="26" spans="1:28" s="8" customFormat="1" ht="15.75" thickBot="1">
      <c r="A26" s="108"/>
      <c r="B26" s="108"/>
      <c r="C26" s="109"/>
      <c r="D26" s="110"/>
      <c r="E26" s="110"/>
      <c r="F26" s="110"/>
      <c r="G26" s="110"/>
      <c r="H26" s="111"/>
      <c r="I26" s="111"/>
      <c r="J26" s="111"/>
      <c r="K26" s="111"/>
      <c r="L26" s="112">
        <v>1</v>
      </c>
      <c r="M26" s="112">
        <v>1</v>
      </c>
      <c r="N26" s="112">
        <v>1</v>
      </c>
      <c r="O26" s="112">
        <v>1</v>
      </c>
      <c r="P26" s="110"/>
      <c r="Q26" s="113">
        <v>0</v>
      </c>
      <c r="R26" s="91">
        <f t="shared" si="0"/>
      </c>
      <c r="S26" s="17">
        <f t="shared" si="1"/>
        <v>0</v>
      </c>
      <c r="T26" s="17">
        <f t="shared" si="1"/>
        <v>0</v>
      </c>
      <c r="U26" s="92">
        <f t="shared" si="2"/>
        <v>0</v>
      </c>
      <c r="V26" s="92">
        <f t="shared" si="3"/>
        <v>0</v>
      </c>
      <c r="W26" s="93">
        <f t="shared" si="4"/>
        <v>0</v>
      </c>
      <c r="X26" s="101">
        <f t="shared" si="5"/>
        <v>0</v>
      </c>
      <c r="Y26" s="101">
        <f t="shared" si="6"/>
        <v>0</v>
      </c>
      <c r="Z26" s="118">
        <f t="shared" si="7"/>
        <v>0</v>
      </c>
      <c r="AA26" s="130">
        <f t="shared" si="8"/>
      </c>
      <c r="AB26" s="119">
        <f t="shared" si="9"/>
      </c>
    </row>
    <row r="27" spans="2:28" s="8" customFormat="1" ht="15.75">
      <c r="B27" s="20"/>
      <c r="C27" s="20"/>
      <c r="D27" s="20"/>
      <c r="E27" s="20"/>
      <c r="R27" s="107" t="s">
        <v>28</v>
      </c>
      <c r="U27" s="85"/>
      <c r="V27" s="85"/>
      <c r="W27" s="20"/>
      <c r="X27" s="22"/>
      <c r="Y27" s="87">
        <f>SUM(Y16:Y26)</f>
        <v>0</v>
      </c>
      <c r="Z27" s="87">
        <f>SUM(Z16:Z26)</f>
        <v>0</v>
      </c>
      <c r="AA27" s="127">
        <f>IF(Z27&lt;&gt;0,SUMPRODUCT(AA16:AA26,Z16:Z26)/Z27,0)</f>
        <v>0</v>
      </c>
      <c r="AB27"/>
    </row>
    <row r="28" spans="1:31" ht="15.75">
      <c r="A28" s="20" t="s">
        <v>71</v>
      </c>
      <c r="C28" s="86"/>
      <c r="G28" s="2"/>
      <c r="H28" s="4"/>
      <c r="I28" s="2"/>
      <c r="J28" s="2"/>
      <c r="K28" s="4"/>
      <c r="L28" s="4"/>
      <c r="M28" s="4"/>
      <c r="N28" s="4"/>
      <c r="O28" s="4"/>
      <c r="P28" s="5"/>
      <c r="Q28" s="5"/>
      <c r="R28" s="84">
        <f>C28</f>
        <v>0</v>
      </c>
      <c r="U28" s="4"/>
      <c r="V28" s="4"/>
      <c r="W28" s="4"/>
      <c r="X28" s="22"/>
      <c r="Y28" s="22"/>
      <c r="Z28" s="22"/>
      <c r="AC28" s="2"/>
      <c r="AD28" s="2"/>
      <c r="AE28" s="2"/>
    </row>
    <row r="29" spans="2:31" ht="15.75">
      <c r="B29" s="20"/>
      <c r="G29" s="2"/>
      <c r="H29" s="4"/>
      <c r="I29" s="2"/>
      <c r="J29" s="2"/>
      <c r="K29" s="4"/>
      <c r="L29" s="4"/>
      <c r="M29" s="4"/>
      <c r="N29" s="4"/>
      <c r="O29" s="4"/>
      <c r="P29" s="5"/>
      <c r="Q29" s="5"/>
      <c r="R29" s="45"/>
      <c r="S29" s="45"/>
      <c r="T29" s="45"/>
      <c r="U29" s="4"/>
      <c r="V29" s="4"/>
      <c r="W29" s="4"/>
      <c r="X29" s="22"/>
      <c r="Y29" s="22"/>
      <c r="Z29" s="22"/>
      <c r="AC29" s="2"/>
      <c r="AD29" s="2"/>
      <c r="AE29" s="2"/>
    </row>
    <row r="30" spans="1:26" ht="12.75">
      <c r="A30" s="21" t="s">
        <v>53</v>
      </c>
      <c r="R30" s="10" t="str">
        <f>A$30</f>
        <v>alle Werte sind von uns mit bestem Wissen und Sorgfalt ermittelt worden, wir übernehmen jedoch dafür keine Gewähr</v>
      </c>
      <c r="X30" s="22"/>
      <c r="Y30" s="22"/>
      <c r="Z30" s="22"/>
    </row>
    <row r="31" spans="1:26" ht="12.75">
      <c r="A31" s="21" t="s">
        <v>67</v>
      </c>
      <c r="R31" s="10" t="str">
        <f>A$31</f>
        <v>diese Daten dürfen nicht kopiert und an Dritte weitergegeben werden!</v>
      </c>
      <c r="X31" s="22"/>
      <c r="Y31" s="22"/>
      <c r="Z31" s="22"/>
    </row>
    <row r="32" spans="2:27" s="8" customFormat="1" ht="16.5" thickBot="1">
      <c r="B32" s="78" t="s">
        <v>68</v>
      </c>
      <c r="C32" s="97" t="s">
        <v>69</v>
      </c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99"/>
      <c r="O32" s="99"/>
      <c r="P32" s="99"/>
      <c r="Q32" s="99"/>
      <c r="R32" s="97" t="s">
        <v>69</v>
      </c>
      <c r="AA32" s="129"/>
    </row>
    <row r="33" spans="1:28" s="8" customFormat="1" ht="16.5" thickBot="1">
      <c r="A33" s="108"/>
      <c r="B33" s="108">
        <v>1</v>
      </c>
      <c r="C33" s="109" t="s">
        <v>79</v>
      </c>
      <c r="D33" s="110">
        <v>1.23</v>
      </c>
      <c r="E33" s="110">
        <v>1.48</v>
      </c>
      <c r="F33" s="110">
        <v>1.1</v>
      </c>
      <c r="G33" s="110">
        <v>1.8</v>
      </c>
      <c r="H33" s="111">
        <v>0.24</v>
      </c>
      <c r="I33" s="111"/>
      <c r="J33" s="111">
        <v>0.253</v>
      </c>
      <c r="K33" s="111"/>
      <c r="L33" s="112">
        <v>1</v>
      </c>
      <c r="M33" s="112">
        <v>1</v>
      </c>
      <c r="N33" s="112">
        <v>1</v>
      </c>
      <c r="O33" s="112">
        <v>1</v>
      </c>
      <c r="P33" s="110">
        <v>0.068</v>
      </c>
      <c r="Q33" s="113">
        <v>0</v>
      </c>
      <c r="R33" s="91" t="str">
        <f aca="true" t="shared" si="10" ref="R33:R39">IF(ISTEXT(C33),C33,"")</f>
        <v>IV68 1,2; Kiefer, 1-flg. - Standard</v>
      </c>
      <c r="S33" s="17">
        <f aca="true" t="shared" si="11" ref="S33:S40">$A33</f>
        <v>0</v>
      </c>
      <c r="T33" s="17">
        <f aca="true" t="shared" si="12" ref="T33:T40">$A33</f>
        <v>0</v>
      </c>
      <c r="U33" s="92">
        <f aca="true" t="shared" si="13" ref="U33:V40">D33</f>
        <v>1.23</v>
      </c>
      <c r="V33" s="92">
        <f t="shared" si="13"/>
        <v>1.48</v>
      </c>
      <c r="W33" s="93">
        <f aca="true" t="shared" si="14" ref="W33:W40">IF(ISNUMBER(O33),B33*2*(D33-H33-I33+E33-J33-K33),"")</f>
        <v>4.433999999999999</v>
      </c>
      <c r="X33" s="101">
        <f aca="true" t="shared" si="15" ref="X33:X40">IF(ISNUMBER(O33),B33*(D33*N33+D33*O33+E33*L33+E33*M33),"")</f>
        <v>5.42</v>
      </c>
      <c r="Y33" s="101">
        <f aca="true" t="shared" si="16" ref="Y33:Y40">IF(ISNUMBER(O33),B33*D33*E33,"")</f>
        <v>1.8204</v>
      </c>
      <c r="Z33" s="118">
        <f aca="true" t="shared" si="17" ref="Z33:Z40">IF(ISNUMBER(O33),B33*(D33-H33-I33)*(E33-J33-K33),"")</f>
        <v>1.2147299999999999</v>
      </c>
      <c r="AA33" s="130">
        <f aca="true" t="shared" si="18" ref="AA33:AA40">IF(AND(ISNUMBER(Q33),Y33&lt;&gt;0),(F33*Z33+G33*(Y33-Z33)+P33*W33+Q33*X33)/Y33,"")</f>
        <v>1.4985283454185894</v>
      </c>
      <c r="AB33" s="119">
        <f aca="true" t="shared" si="19" ref="AB33:AB40">IF(AND(ISNUMBER(Q33),Y33&lt;&gt;0),Z33/Y33,"")</f>
        <v>0.6672874093605801</v>
      </c>
    </row>
    <row r="34" spans="1:28" s="8" customFormat="1" ht="15">
      <c r="A34" s="108"/>
      <c r="B34" s="108">
        <v>1</v>
      </c>
      <c r="C34" s="109" t="s">
        <v>74</v>
      </c>
      <c r="D34" s="110">
        <v>1.23</v>
      </c>
      <c r="E34" s="110">
        <v>1.48</v>
      </c>
      <c r="F34" s="110">
        <v>1.1</v>
      </c>
      <c r="G34" s="110">
        <v>1.5</v>
      </c>
      <c r="H34" s="111">
        <v>0.24</v>
      </c>
      <c r="I34" s="111"/>
      <c r="J34" s="111">
        <v>0.253</v>
      </c>
      <c r="K34" s="111"/>
      <c r="L34" s="112">
        <v>1</v>
      </c>
      <c r="M34" s="112">
        <v>1</v>
      </c>
      <c r="N34" s="112">
        <v>1</v>
      </c>
      <c r="O34" s="112">
        <v>1</v>
      </c>
      <c r="P34" s="110">
        <v>0.05</v>
      </c>
      <c r="Q34" s="113">
        <v>0</v>
      </c>
      <c r="R34" s="91" t="str">
        <f t="shared" si="10"/>
        <v>IV68 1,1; Kiefer, 1-flg., Kante warm</v>
      </c>
      <c r="S34" s="17">
        <f t="shared" si="11"/>
        <v>0</v>
      </c>
      <c r="T34" s="17">
        <f t="shared" si="12"/>
        <v>0</v>
      </c>
      <c r="U34" s="92">
        <f t="shared" si="13"/>
        <v>1.23</v>
      </c>
      <c r="V34" s="92">
        <f t="shared" si="13"/>
        <v>1.48</v>
      </c>
      <c r="W34" s="93">
        <f t="shared" si="14"/>
        <v>4.433999999999999</v>
      </c>
      <c r="X34" s="101">
        <f t="shared" si="15"/>
        <v>5.42</v>
      </c>
      <c r="Y34" s="101">
        <f t="shared" si="16"/>
        <v>1.8204</v>
      </c>
      <c r="Z34" s="102">
        <f t="shared" si="17"/>
        <v>1.2147299999999999</v>
      </c>
      <c r="AA34" s="120">
        <f t="shared" si="18"/>
        <v>1.3548714568226763</v>
      </c>
      <c r="AB34" s="102">
        <f t="shared" si="19"/>
        <v>0.6672874093605801</v>
      </c>
    </row>
    <row r="35" spans="1:28" s="8" customFormat="1" ht="15.75" thickBot="1">
      <c r="A35" s="108"/>
      <c r="B35" s="108">
        <v>1</v>
      </c>
      <c r="C35" s="109" t="s">
        <v>73</v>
      </c>
      <c r="D35" s="110">
        <v>2.5</v>
      </c>
      <c r="E35" s="110">
        <v>1.48</v>
      </c>
      <c r="F35" s="110">
        <v>1.1</v>
      </c>
      <c r="G35" s="110">
        <v>1.5</v>
      </c>
      <c r="H35" s="111">
        <v>0.504</v>
      </c>
      <c r="I35" s="111">
        <v>0.133</v>
      </c>
      <c r="J35" s="111">
        <v>0.253</v>
      </c>
      <c r="K35" s="111"/>
      <c r="L35" s="112">
        <v>1</v>
      </c>
      <c r="M35" s="112">
        <v>1</v>
      </c>
      <c r="N35" s="112">
        <v>1</v>
      </c>
      <c r="O35" s="112">
        <v>1</v>
      </c>
      <c r="P35" s="110">
        <v>0.068</v>
      </c>
      <c r="Q35" s="113">
        <v>0</v>
      </c>
      <c r="R35" s="91" t="str">
        <f t="shared" si="10"/>
        <v>IV68 1,2; Kiefer, 2-flg. m. Stulp</v>
      </c>
      <c r="S35" s="17">
        <f t="shared" si="11"/>
        <v>0</v>
      </c>
      <c r="T35" s="17">
        <f t="shared" si="12"/>
        <v>0</v>
      </c>
      <c r="U35" s="92">
        <f t="shared" si="13"/>
        <v>2.5</v>
      </c>
      <c r="V35" s="92">
        <f t="shared" si="13"/>
        <v>1.48</v>
      </c>
      <c r="W35" s="93">
        <f t="shared" si="14"/>
        <v>6.18</v>
      </c>
      <c r="X35" s="101">
        <f t="shared" si="15"/>
        <v>7.960000000000001</v>
      </c>
      <c r="Y35" s="101">
        <f t="shared" si="16"/>
        <v>3.7</v>
      </c>
      <c r="Z35" s="102">
        <f t="shared" si="17"/>
        <v>2.285901</v>
      </c>
      <c r="AA35" s="131">
        <f t="shared" si="18"/>
        <v>1.3664539459459462</v>
      </c>
      <c r="AB35" s="102">
        <f t="shared" si="19"/>
        <v>0.6178110810810811</v>
      </c>
    </row>
    <row r="36" spans="1:28" s="107" customFormat="1" ht="16.5" thickBot="1">
      <c r="A36" s="79"/>
      <c r="B36" s="79">
        <v>1</v>
      </c>
      <c r="C36" s="80" t="s">
        <v>72</v>
      </c>
      <c r="D36" s="81">
        <v>1.23</v>
      </c>
      <c r="E36" s="81">
        <v>1.48</v>
      </c>
      <c r="F36" s="81">
        <v>1.1</v>
      </c>
      <c r="G36" s="81">
        <v>1.5</v>
      </c>
      <c r="H36" s="82">
        <v>0.186</v>
      </c>
      <c r="I36" s="82"/>
      <c r="J36" s="82">
        <v>0.202</v>
      </c>
      <c r="K36" s="82"/>
      <c r="L36" s="83">
        <v>1</v>
      </c>
      <c r="M36" s="83">
        <v>1</v>
      </c>
      <c r="N36" s="83">
        <v>1</v>
      </c>
      <c r="O36" s="83">
        <v>1</v>
      </c>
      <c r="P36" s="81">
        <v>0.07</v>
      </c>
      <c r="Q36" s="100">
        <v>0</v>
      </c>
      <c r="R36" s="35" t="str">
        <f t="shared" si="10"/>
        <v>VB,1,1;  Kiefer, 1-flg.</v>
      </c>
      <c r="S36" s="114">
        <f t="shared" si="11"/>
        <v>0</v>
      </c>
      <c r="T36" s="114">
        <f t="shared" si="12"/>
        <v>0</v>
      </c>
      <c r="U36" s="115">
        <f t="shared" si="13"/>
        <v>1.23</v>
      </c>
      <c r="V36" s="115">
        <f t="shared" si="13"/>
        <v>1.48</v>
      </c>
      <c r="W36" s="116">
        <f t="shared" si="14"/>
        <v>4.644</v>
      </c>
      <c r="X36" s="117">
        <f t="shared" si="15"/>
        <v>5.42</v>
      </c>
      <c r="Y36" s="117">
        <f t="shared" si="16"/>
        <v>1.8204</v>
      </c>
      <c r="Z36" s="103">
        <f t="shared" si="17"/>
        <v>1.334232</v>
      </c>
      <c r="AA36" s="130">
        <f t="shared" si="18"/>
        <v>1.3854027686222807</v>
      </c>
      <c r="AB36" s="103">
        <f t="shared" si="19"/>
        <v>0.7329334212261042</v>
      </c>
    </row>
    <row r="37" spans="1:28" s="8" customFormat="1" ht="15.75" thickBot="1">
      <c r="A37" s="108"/>
      <c r="B37" s="108">
        <v>1</v>
      </c>
      <c r="C37" s="109" t="s">
        <v>75</v>
      </c>
      <c r="D37" s="110">
        <v>1.23</v>
      </c>
      <c r="E37" s="110">
        <v>1.48</v>
      </c>
      <c r="F37" s="110">
        <v>0.7</v>
      </c>
      <c r="G37" s="110">
        <v>1.5</v>
      </c>
      <c r="H37" s="111">
        <v>0.24</v>
      </c>
      <c r="I37" s="111"/>
      <c r="J37" s="111">
        <v>0.253</v>
      </c>
      <c r="K37" s="111"/>
      <c r="L37" s="112">
        <v>1</v>
      </c>
      <c r="M37" s="112">
        <v>1</v>
      </c>
      <c r="N37" s="112">
        <v>1</v>
      </c>
      <c r="O37" s="112">
        <v>1</v>
      </c>
      <c r="P37" s="110">
        <v>0.05</v>
      </c>
      <c r="Q37" s="113">
        <v>0</v>
      </c>
      <c r="R37" s="91" t="str">
        <f t="shared" si="10"/>
        <v>IV68 0,7; Kiefer, 1-flg., Kante warm</v>
      </c>
      <c r="S37" s="17">
        <f t="shared" si="11"/>
        <v>0</v>
      </c>
      <c r="T37" s="17">
        <f t="shared" si="12"/>
        <v>0</v>
      </c>
      <c r="U37" s="92">
        <f t="shared" si="13"/>
        <v>1.23</v>
      </c>
      <c r="V37" s="92">
        <f t="shared" si="13"/>
        <v>1.48</v>
      </c>
      <c r="W37" s="93">
        <f t="shared" si="14"/>
        <v>4.433999999999999</v>
      </c>
      <c r="X37" s="101">
        <f t="shared" si="15"/>
        <v>5.42</v>
      </c>
      <c r="Y37" s="101">
        <f t="shared" si="16"/>
        <v>1.8204</v>
      </c>
      <c r="Z37" s="102">
        <f t="shared" si="17"/>
        <v>1.2147299999999999</v>
      </c>
      <c r="AA37" s="132">
        <f t="shared" si="18"/>
        <v>1.0879564930784442</v>
      </c>
      <c r="AB37" s="102">
        <f t="shared" si="19"/>
        <v>0.6672874093605801</v>
      </c>
    </row>
    <row r="38" spans="1:28" s="8" customFormat="1" ht="16.5" thickBot="1">
      <c r="A38" s="108"/>
      <c r="B38" s="108">
        <v>1</v>
      </c>
      <c r="C38" s="109" t="s">
        <v>78</v>
      </c>
      <c r="D38" s="110">
        <v>1.23</v>
      </c>
      <c r="E38" s="110">
        <v>1.48</v>
      </c>
      <c r="F38" s="110">
        <v>1.1</v>
      </c>
      <c r="G38" s="110">
        <v>0.85</v>
      </c>
      <c r="H38" s="111">
        <v>0.212</v>
      </c>
      <c r="I38" s="111"/>
      <c r="J38" s="111">
        <v>0.202</v>
      </c>
      <c r="K38" s="111"/>
      <c r="L38" s="112">
        <v>1</v>
      </c>
      <c r="M38" s="112">
        <v>1</v>
      </c>
      <c r="N38" s="112">
        <v>1</v>
      </c>
      <c r="O38" s="112">
        <v>1</v>
      </c>
      <c r="P38" s="110">
        <v>0.07</v>
      </c>
      <c r="Q38" s="113">
        <v>0</v>
      </c>
      <c r="R38" s="91" t="str">
        <f t="shared" si="10"/>
        <v>Holz-Alu-Warmfenster - Standard</v>
      </c>
      <c r="S38" s="17">
        <f t="shared" si="11"/>
        <v>0</v>
      </c>
      <c r="T38" s="17">
        <f t="shared" si="12"/>
        <v>0</v>
      </c>
      <c r="U38" s="92">
        <f t="shared" si="13"/>
        <v>1.23</v>
      </c>
      <c r="V38" s="92">
        <f t="shared" si="13"/>
        <v>1.48</v>
      </c>
      <c r="W38" s="93">
        <f t="shared" si="14"/>
        <v>4.5920000000000005</v>
      </c>
      <c r="X38" s="101">
        <f t="shared" si="15"/>
        <v>5.42</v>
      </c>
      <c r="Y38" s="101">
        <f t="shared" si="16"/>
        <v>1.8204</v>
      </c>
      <c r="Z38" s="118">
        <f t="shared" si="17"/>
        <v>1.301004</v>
      </c>
      <c r="AA38" s="130">
        <f t="shared" si="18"/>
        <v>1.2052466490881126</v>
      </c>
      <c r="AB38" s="119">
        <f t="shared" si="19"/>
        <v>0.7146802900461438</v>
      </c>
    </row>
    <row r="39" spans="1:28" s="8" customFormat="1" ht="15">
      <c r="A39" s="108"/>
      <c r="B39" s="108">
        <v>1</v>
      </c>
      <c r="C39" s="109" t="s">
        <v>81</v>
      </c>
      <c r="D39" s="110">
        <v>1.23</v>
      </c>
      <c r="E39" s="110">
        <v>1.48</v>
      </c>
      <c r="F39" s="110">
        <v>0.6</v>
      </c>
      <c r="G39" s="110">
        <v>0.85</v>
      </c>
      <c r="H39" s="111">
        <v>0.212</v>
      </c>
      <c r="I39" s="111"/>
      <c r="J39" s="111">
        <v>0.202</v>
      </c>
      <c r="K39" s="111"/>
      <c r="L39" s="112">
        <v>1</v>
      </c>
      <c r="M39" s="112">
        <v>1</v>
      </c>
      <c r="N39" s="112">
        <v>1</v>
      </c>
      <c r="O39" s="112">
        <v>1</v>
      </c>
      <c r="P39" s="110">
        <v>0.05</v>
      </c>
      <c r="Q39" s="113">
        <v>0</v>
      </c>
      <c r="R39" s="91" t="str">
        <f t="shared" si="10"/>
        <v>Holz-Alu-Warmfenster-unter 0,8</v>
      </c>
      <c r="S39" s="17">
        <f t="shared" si="11"/>
        <v>0</v>
      </c>
      <c r="T39" s="17">
        <f t="shared" si="12"/>
        <v>0</v>
      </c>
      <c r="U39" s="92">
        <f t="shared" si="13"/>
        <v>1.23</v>
      </c>
      <c r="V39" s="92">
        <f t="shared" si="13"/>
        <v>1.48</v>
      </c>
      <c r="W39" s="93">
        <f t="shared" si="14"/>
        <v>4.5920000000000005</v>
      </c>
      <c r="X39" s="101">
        <f t="shared" si="15"/>
        <v>5.42</v>
      </c>
      <c r="Y39" s="101">
        <f t="shared" si="16"/>
        <v>1.8204</v>
      </c>
      <c r="Z39" s="102">
        <f t="shared" si="17"/>
        <v>1.301004</v>
      </c>
      <c r="AA39" s="120">
        <f t="shared" si="18"/>
        <v>0.7974560536145902</v>
      </c>
      <c r="AB39" s="102">
        <f t="shared" si="19"/>
        <v>0.7146802900461438</v>
      </c>
    </row>
    <row r="40" spans="1:28" s="8" customFormat="1" ht="15">
      <c r="A40" s="108"/>
      <c r="B40" s="108">
        <v>1</v>
      </c>
      <c r="C40" s="109" t="s">
        <v>82</v>
      </c>
      <c r="D40" s="110">
        <v>1.23</v>
      </c>
      <c r="E40" s="110">
        <v>1.48</v>
      </c>
      <c r="F40" s="110">
        <v>0.7</v>
      </c>
      <c r="G40" s="110">
        <v>0.73</v>
      </c>
      <c r="H40" s="111">
        <v>0.26</v>
      </c>
      <c r="I40" s="111"/>
      <c r="J40" s="111">
        <v>0.26</v>
      </c>
      <c r="K40" s="111"/>
      <c r="L40" s="112">
        <v>1</v>
      </c>
      <c r="M40" s="112">
        <v>1</v>
      </c>
      <c r="N40" s="112">
        <v>1</v>
      </c>
      <c r="O40" s="112">
        <v>1</v>
      </c>
      <c r="P40" s="110">
        <v>0.035</v>
      </c>
      <c r="Q40" s="113">
        <v>0</v>
      </c>
      <c r="R40" s="91" t="str">
        <f>IF(ISTEXT(C40),C40,"")</f>
        <v>Passivhausfenster</v>
      </c>
      <c r="S40" s="17">
        <f t="shared" si="11"/>
        <v>0</v>
      </c>
      <c r="T40" s="17">
        <f t="shared" si="12"/>
        <v>0</v>
      </c>
      <c r="U40" s="92">
        <f t="shared" si="13"/>
        <v>1.23</v>
      </c>
      <c r="V40" s="92">
        <f t="shared" si="13"/>
        <v>1.48</v>
      </c>
      <c r="W40" s="93">
        <f t="shared" si="14"/>
        <v>4.380000000000001</v>
      </c>
      <c r="X40" s="101">
        <f t="shared" si="15"/>
        <v>5.42</v>
      </c>
      <c r="Y40" s="101">
        <f t="shared" si="16"/>
        <v>1.8204</v>
      </c>
      <c r="Z40" s="102">
        <f t="shared" si="17"/>
        <v>1.1834</v>
      </c>
      <c r="AA40" s="131">
        <f t="shared" si="18"/>
        <v>0.7947099538562953</v>
      </c>
      <c r="AB40" s="102">
        <f t="shared" si="19"/>
        <v>0.6500769061744671</v>
      </c>
    </row>
    <row r="41" spans="1:28" s="106" customFormat="1" ht="15">
      <c r="A41" s="108"/>
      <c r="B41" s="108"/>
      <c r="C41" s="109"/>
      <c r="D41" s="110"/>
      <c r="E41" s="110"/>
      <c r="F41" s="110"/>
      <c r="G41" s="110"/>
      <c r="H41" s="111"/>
      <c r="I41" s="111"/>
      <c r="J41" s="111"/>
      <c r="K41" s="111"/>
      <c r="L41" s="112"/>
      <c r="M41" s="112"/>
      <c r="N41" s="112"/>
      <c r="O41" s="112"/>
      <c r="P41" s="110"/>
      <c r="Q41" s="113"/>
      <c r="R41" s="94"/>
      <c r="S41" s="17"/>
      <c r="T41" s="17"/>
      <c r="U41" s="95"/>
      <c r="V41" s="95"/>
      <c r="W41" s="96"/>
      <c r="X41" s="104"/>
      <c r="Y41" s="104"/>
      <c r="Z41" s="105"/>
      <c r="AA41" s="133"/>
      <c r="AB41" s="105"/>
    </row>
    <row r="42" spans="1:26" ht="12.75">
      <c r="A42" s="21"/>
      <c r="X42" s="22"/>
      <c r="Y42" s="22"/>
      <c r="Z42" s="22"/>
    </row>
    <row r="43" spans="1:26" ht="12.75">
      <c r="A43" s="21"/>
      <c r="X43" s="22"/>
      <c r="Y43" s="22"/>
      <c r="Z43" s="22"/>
    </row>
    <row r="44" spans="24:26" ht="12.75">
      <c r="X44" s="22"/>
      <c r="Y44" s="22"/>
      <c r="Z44" s="22"/>
    </row>
    <row r="45" spans="24:26" ht="12.75">
      <c r="X45" s="22"/>
      <c r="Y45" s="22"/>
      <c r="Z45" s="22"/>
    </row>
    <row r="46" spans="24:26" ht="12.75">
      <c r="X46" s="22"/>
      <c r="Y46" s="22"/>
      <c r="Z46" s="22"/>
    </row>
    <row r="47" spans="24:26" ht="12.75">
      <c r="X47" s="22"/>
      <c r="Y47" s="22"/>
      <c r="Z47" s="22"/>
    </row>
    <row r="48" spans="24:26" ht="12.75">
      <c r="X48" s="22"/>
      <c r="Y48" s="22"/>
      <c r="Z48" s="22"/>
    </row>
    <row r="49" spans="24:26" ht="12.75">
      <c r="X49" s="22"/>
      <c r="Y49" s="22"/>
      <c r="Z49" s="22"/>
    </row>
    <row r="50" spans="24:26" ht="12.75">
      <c r="X50" s="22"/>
      <c r="Y50" s="22"/>
      <c r="Z50" s="22"/>
    </row>
    <row r="51" spans="24:26" ht="12.75">
      <c r="X51" s="22"/>
      <c r="Y51" s="22"/>
      <c r="Z51" s="22"/>
    </row>
    <row r="52" spans="24:26" ht="12.75">
      <c r="X52" s="22"/>
      <c r="Y52" s="22"/>
      <c r="Z52" s="22"/>
    </row>
    <row r="53" spans="24:26" ht="12.75">
      <c r="X53" s="22"/>
      <c r="Y53" s="22"/>
      <c r="Z53" s="22"/>
    </row>
    <row r="54" spans="24:26" ht="12.75">
      <c r="X54" s="22"/>
      <c r="Y54" s="22"/>
      <c r="Z54" s="22"/>
    </row>
    <row r="55" spans="24:26" ht="12.75">
      <c r="X55" s="22"/>
      <c r="Y55" s="22"/>
      <c r="Z55" s="22"/>
    </row>
    <row r="56" spans="24:26" ht="12.75">
      <c r="X56" s="22"/>
      <c r="Y56" s="22"/>
      <c r="Z56" s="22"/>
    </row>
    <row r="57" spans="24:26" ht="12.75">
      <c r="X57" s="22"/>
      <c r="Y57" s="22"/>
      <c r="Z57" s="22"/>
    </row>
    <row r="58" spans="24:26" ht="12.75">
      <c r="X58" s="22"/>
      <c r="Y58" s="22"/>
      <c r="Z58" s="22"/>
    </row>
    <row r="59" spans="24:26" ht="12.75">
      <c r="X59" s="22"/>
      <c r="Y59" s="22"/>
      <c r="Z59" s="22"/>
    </row>
    <row r="60" spans="24:26" ht="12.75">
      <c r="X60" s="22"/>
      <c r="Y60" s="22"/>
      <c r="Z60" s="22"/>
    </row>
    <row r="61" spans="24:26" ht="12.75">
      <c r="X61" s="22"/>
      <c r="Y61" s="22"/>
      <c r="Z61" s="22"/>
    </row>
    <row r="62" spans="24:26" ht="12.75">
      <c r="X62" s="22"/>
      <c r="Y62" s="22"/>
      <c r="Z62" s="22"/>
    </row>
    <row r="63" spans="24:26" ht="12.75">
      <c r="X63" s="22"/>
      <c r="Y63" s="22"/>
      <c r="Z63" s="22"/>
    </row>
    <row r="64" spans="24:26" ht="12.75">
      <c r="X64" s="22"/>
      <c r="Y64" s="22"/>
      <c r="Z64" s="22"/>
    </row>
    <row r="65" spans="24:26" ht="12.75">
      <c r="X65" s="22"/>
      <c r="Y65" s="22"/>
      <c r="Z65" s="22"/>
    </row>
    <row r="66" spans="24:26" ht="12.75">
      <c r="X66" s="22"/>
      <c r="Y66" s="22"/>
      <c r="Z66" s="22"/>
    </row>
  </sheetData>
  <printOptions/>
  <pageMargins left="0.53" right="0.19" top="0.984251968503937" bottom="0.1968503937007874" header="0.5118110236220472" footer="0.5118110236220472"/>
  <pageSetup horizontalDpi="600" verticalDpi="600" orientation="landscape" paperSize="9" r:id="rId4"/>
  <headerFooter alignWithMargins="0"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frenking-fenster</dc:creator>
  <cp:keywords/>
  <dc:description/>
  <cp:lastModifiedBy>Eugenie</cp:lastModifiedBy>
  <cp:lastPrinted>2004-04-27T08:48:03Z</cp:lastPrinted>
  <dcterms:created xsi:type="dcterms:W3CDTF">2002-07-17T19:10:38Z</dcterms:created>
  <dcterms:modified xsi:type="dcterms:W3CDTF">2004-06-28T10:47:16Z</dcterms:modified>
  <cp:category/>
  <cp:version/>
  <cp:contentType/>
  <cp:contentStatus/>
</cp:coreProperties>
</file>